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torozco\Documents\Respaldo Tania\1-ARCHIVOS SIBOIF\3-Trabajos año 2023\12- Comunicaciones\Circulares\Circular presentación del proyecto de automatización\"/>
    </mc:Choice>
  </mc:AlternateContent>
  <xr:revisionPtr revIDLastSave="0" documentId="13_ncr:1_{A6A1BB38-F627-4204-9FBE-BDEEF7179042}" xr6:coauthVersionLast="47" xr6:coauthVersionMax="47" xr10:uidLastSave="{00000000-0000-0000-0000-000000000000}"/>
  <bookViews>
    <workbookView xWindow="-120" yWindow="-120" windowWidth="20730" windowHeight="11160" tabRatio="799" activeTab="5" xr2:uid="{00000000-000D-0000-FFFF-FFFF00000000}"/>
  </bookViews>
  <sheets>
    <sheet name="ESF Consolidado" sheetId="9" r:id="rId1"/>
    <sheet name="ER Consolidado" sheetId="10" r:id="rId2"/>
    <sheet name="Estado ORI Consolidado" sheetId="11" r:id="rId3"/>
    <sheet name="ECP Consolidado" sheetId="12" r:id="rId4"/>
    <sheet name="EFE Consolidado" sheetId="13" r:id="rId5"/>
    <sheet name="Hoja de Trabajo" sheetId="15" r:id="rId6"/>
  </sheets>
  <definedNames>
    <definedName name="_xlnm._FilterDatabase" localSheetId="1" hidden="1">'ER Consolidado'!$A$12:$F$51</definedName>
    <definedName name="aa" localSheetId="3">'ECP Consolidado'!$A$5:$AA$54</definedName>
    <definedName name="aa" localSheetId="4">'EFE Consolidado'!$A$5:$E$108</definedName>
    <definedName name="aa" localSheetId="1">'ER Consolidado'!$A$5:$E$59</definedName>
    <definedName name="aa" localSheetId="0">'ESF Consolidado'!$A$5:$F$84</definedName>
    <definedName name="aa" localSheetId="2">'Estado ORI Consolidado'!$A$1:$E$64</definedName>
    <definedName name="_xlnm.Print_Area" localSheetId="3">'ECP Consolidado'!$A$1:$AA$61</definedName>
    <definedName name="_xlnm.Print_Area" localSheetId="4">'EFE Consolidado'!$A$1:$F$112</definedName>
    <definedName name="_xlnm.Print_Area" localSheetId="1">'ER Consolidado'!$A$1:$F$69</definedName>
    <definedName name="_xlnm.Print_Area" localSheetId="2">'Estado ORI Consolidado'!$A$1:$G$69</definedName>
    <definedName name="_xlnm.Print_Area" localSheetId="5">'Hoja de Trabajo'!$A$1:$M$242</definedName>
    <definedName name="bb" localSheetId="4">'EFE Consolidado'!$12:$12</definedName>
    <definedName name="bb" localSheetId="0">'ESF Consolidado'!$12:$12</definedName>
    <definedName name="Rango_Agrupaciones">#REF!</definedName>
    <definedName name="_xlnm.Print_Titles" localSheetId="4">'EFE Consolidado'!$5:$12</definedName>
    <definedName name="_xlnm.Print_Titles" localSheetId="0">'ESF Consolidado'!$5:$12</definedName>
    <definedName name="_xlnm.Print_Titles" localSheetId="5">'Hoja de Trabajo'!$8:$8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96" i="15" l="1"/>
  <c r="F161" i="15"/>
  <c r="I161" i="15"/>
  <c r="M149" i="15"/>
  <c r="M113" i="15"/>
  <c r="M78" i="15"/>
  <c r="L78" i="15"/>
  <c r="L53" i="15"/>
  <c r="I53" i="15"/>
  <c r="M66" i="15"/>
  <c r="M56" i="15"/>
  <c r="M46" i="15"/>
  <c r="G171" i="15"/>
  <c r="G168" i="15"/>
  <c r="G161" i="15"/>
  <c r="I159" i="15"/>
  <c r="H159" i="15"/>
  <c r="G159" i="15"/>
  <c r="G149" i="15"/>
  <c r="H142" i="15"/>
  <c r="G142" i="15"/>
  <c r="J30" i="15"/>
  <c r="H30" i="15"/>
  <c r="G30" i="15"/>
  <c r="I11" i="15"/>
  <c r="F18" i="15"/>
  <c r="F11" i="15"/>
  <c r="E11" i="15"/>
  <c r="D11" i="15"/>
  <c r="C11" i="15"/>
  <c r="B11" i="15"/>
  <c r="B12" i="15"/>
  <c r="F12" i="15" s="1"/>
  <c r="L227" i="15"/>
  <c r="I227" i="15"/>
  <c r="F227" i="15"/>
  <c r="M227" i="15" s="1"/>
  <c r="L226" i="15"/>
  <c r="I226" i="15"/>
  <c r="F226" i="15"/>
  <c r="M226" i="15" s="1"/>
  <c r="L222" i="15"/>
  <c r="I222" i="15"/>
  <c r="F222" i="15"/>
  <c r="M222" i="15" s="1"/>
  <c r="K221" i="15"/>
  <c r="L221" i="15" s="1"/>
  <c r="J221" i="15"/>
  <c r="H221" i="15"/>
  <c r="G221" i="15"/>
  <c r="I221" i="15" s="1"/>
  <c r="E221" i="15"/>
  <c r="D221" i="15"/>
  <c r="C221" i="15"/>
  <c r="B221" i="15"/>
  <c r="F221" i="15" s="1"/>
  <c r="M221" i="15" s="1"/>
  <c r="L220" i="15"/>
  <c r="I220" i="15"/>
  <c r="F220" i="15"/>
  <c r="M220" i="15" s="1"/>
  <c r="L219" i="15"/>
  <c r="I219" i="15"/>
  <c r="F219" i="15"/>
  <c r="M219" i="15" s="1"/>
  <c r="L218" i="15"/>
  <c r="I218" i="15"/>
  <c r="F218" i="15"/>
  <c r="M218" i="15" s="1"/>
  <c r="K217" i="15"/>
  <c r="L217" i="15" s="1"/>
  <c r="J217" i="15"/>
  <c r="H217" i="15"/>
  <c r="I217" i="15" s="1"/>
  <c r="G217" i="15"/>
  <c r="E217" i="15"/>
  <c r="D217" i="15"/>
  <c r="C217" i="15"/>
  <c r="B217" i="15"/>
  <c r="L216" i="15"/>
  <c r="I216" i="15"/>
  <c r="F216" i="15"/>
  <c r="M216" i="15" s="1"/>
  <c r="L215" i="15"/>
  <c r="I215" i="15"/>
  <c r="F215" i="15"/>
  <c r="M215" i="15" s="1"/>
  <c r="L214" i="15"/>
  <c r="I214" i="15"/>
  <c r="F214" i="15"/>
  <c r="M214" i="15" s="1"/>
  <c r="K213" i="15"/>
  <c r="L213" i="15" s="1"/>
  <c r="J213" i="15"/>
  <c r="H213" i="15"/>
  <c r="I213" i="15" s="1"/>
  <c r="G213" i="15"/>
  <c r="E213" i="15"/>
  <c r="D213" i="15"/>
  <c r="C213" i="15"/>
  <c r="B213" i="15"/>
  <c r="F213" i="15" s="1"/>
  <c r="L212" i="15"/>
  <c r="I212" i="15"/>
  <c r="F212" i="15"/>
  <c r="M212" i="15" s="1"/>
  <c r="L211" i="15"/>
  <c r="I211" i="15"/>
  <c r="F211" i="15"/>
  <c r="M211" i="15" s="1"/>
  <c r="L210" i="15"/>
  <c r="I210" i="15"/>
  <c r="F210" i="15"/>
  <c r="M210" i="15" s="1"/>
  <c r="K209" i="15"/>
  <c r="J209" i="15"/>
  <c r="J208" i="15" s="1"/>
  <c r="H209" i="15"/>
  <c r="I209" i="15" s="1"/>
  <c r="G209" i="15"/>
  <c r="E209" i="15"/>
  <c r="E208" i="15" s="1"/>
  <c r="D209" i="15"/>
  <c r="D208" i="15" s="1"/>
  <c r="C209" i="15"/>
  <c r="C208" i="15" s="1"/>
  <c r="B209" i="15"/>
  <c r="F209" i="15" s="1"/>
  <c r="H208" i="15"/>
  <c r="G208" i="15"/>
  <c r="I208" i="15" s="1"/>
  <c r="L207" i="15"/>
  <c r="I207" i="15"/>
  <c r="F207" i="15"/>
  <c r="M207" i="15" s="1"/>
  <c r="K206" i="15"/>
  <c r="L206" i="15" s="1"/>
  <c r="J206" i="15"/>
  <c r="H206" i="15"/>
  <c r="G206" i="15"/>
  <c r="I206" i="15" s="1"/>
  <c r="F206" i="15"/>
  <c r="E206" i="15"/>
  <c r="D206" i="15"/>
  <c r="C206" i="15"/>
  <c r="B206" i="15"/>
  <c r="L205" i="15"/>
  <c r="I205" i="15"/>
  <c r="F205" i="15"/>
  <c r="K204" i="15"/>
  <c r="L204" i="15" s="1"/>
  <c r="J204" i="15"/>
  <c r="H204" i="15"/>
  <c r="G204" i="15"/>
  <c r="I204" i="15" s="1"/>
  <c r="F204" i="15"/>
  <c r="E204" i="15"/>
  <c r="D204" i="15"/>
  <c r="C204" i="15"/>
  <c r="B204" i="15"/>
  <c r="L203" i="15"/>
  <c r="I203" i="15"/>
  <c r="F203" i="15"/>
  <c r="M203" i="15" s="1"/>
  <c r="K202" i="15"/>
  <c r="L202" i="15" s="1"/>
  <c r="J202" i="15"/>
  <c r="H202" i="15"/>
  <c r="G202" i="15"/>
  <c r="I202" i="15" s="1"/>
  <c r="F202" i="15"/>
  <c r="E202" i="15"/>
  <c r="D202" i="15"/>
  <c r="C202" i="15"/>
  <c r="B202" i="15"/>
  <c r="L201" i="15"/>
  <c r="I201" i="15"/>
  <c r="F201" i="15"/>
  <c r="K200" i="15"/>
  <c r="L200" i="15" s="1"/>
  <c r="J200" i="15"/>
  <c r="H200" i="15"/>
  <c r="G200" i="15"/>
  <c r="I200" i="15" s="1"/>
  <c r="F200" i="15"/>
  <c r="E200" i="15"/>
  <c r="D200" i="15"/>
  <c r="C200" i="15"/>
  <c r="B200" i="15"/>
  <c r="L199" i="15"/>
  <c r="I199" i="15"/>
  <c r="F199" i="15"/>
  <c r="M199" i="15" s="1"/>
  <c r="L198" i="15"/>
  <c r="I198" i="15"/>
  <c r="F198" i="15"/>
  <c r="M198" i="15" s="1"/>
  <c r="K197" i="15"/>
  <c r="J197" i="15"/>
  <c r="J196" i="15" s="1"/>
  <c r="J223" i="15" s="1"/>
  <c r="H197" i="15"/>
  <c r="I197" i="15" s="1"/>
  <c r="G197" i="15"/>
  <c r="E197" i="15"/>
  <c r="E196" i="15" s="1"/>
  <c r="E223" i="15" s="1"/>
  <c r="D197" i="15"/>
  <c r="D196" i="15" s="1"/>
  <c r="D223" i="15" s="1"/>
  <c r="C197" i="15"/>
  <c r="C196" i="15" s="1"/>
  <c r="C223" i="15" s="1"/>
  <c r="B197" i="15"/>
  <c r="F197" i="15" s="1"/>
  <c r="H196" i="15"/>
  <c r="H223" i="15" s="1"/>
  <c r="L193" i="15"/>
  <c r="I193" i="15"/>
  <c r="F193" i="15"/>
  <c r="M193" i="15" s="1"/>
  <c r="L192" i="15"/>
  <c r="I192" i="15"/>
  <c r="F192" i="15"/>
  <c r="L189" i="15"/>
  <c r="I189" i="15"/>
  <c r="F189" i="15"/>
  <c r="L188" i="15"/>
  <c r="I188" i="15"/>
  <c r="F188" i="15"/>
  <c r="M188" i="15" s="1"/>
  <c r="L186" i="15"/>
  <c r="I186" i="15"/>
  <c r="F186" i="15"/>
  <c r="M186" i="15" s="1"/>
  <c r="L185" i="15"/>
  <c r="I185" i="15"/>
  <c r="F185" i="15"/>
  <c r="L184" i="15"/>
  <c r="I184" i="15"/>
  <c r="F184" i="15"/>
  <c r="M184" i="15" s="1"/>
  <c r="L183" i="15"/>
  <c r="I183" i="15"/>
  <c r="F183" i="15"/>
  <c r="M183" i="15" s="1"/>
  <c r="L182" i="15"/>
  <c r="I182" i="15"/>
  <c r="F182" i="15"/>
  <c r="M182" i="15" s="1"/>
  <c r="L181" i="15"/>
  <c r="I181" i="15"/>
  <c r="F181" i="15"/>
  <c r="M181" i="15" s="1"/>
  <c r="K180" i="15"/>
  <c r="J180" i="15"/>
  <c r="L180" i="15" s="1"/>
  <c r="H180" i="15"/>
  <c r="G180" i="15"/>
  <c r="I180" i="15" s="1"/>
  <c r="F180" i="15"/>
  <c r="E180" i="15"/>
  <c r="D180" i="15"/>
  <c r="C180" i="15"/>
  <c r="B180" i="15"/>
  <c r="C179" i="15"/>
  <c r="C187" i="15" s="1"/>
  <c r="C190" i="15" s="1"/>
  <c r="C195" i="15" s="1"/>
  <c r="C224" i="15" s="1"/>
  <c r="L178" i="15"/>
  <c r="I178" i="15"/>
  <c r="F178" i="15"/>
  <c r="M178" i="15" s="1"/>
  <c r="L176" i="15"/>
  <c r="I176" i="15"/>
  <c r="F176" i="15"/>
  <c r="L175" i="15"/>
  <c r="I175" i="15"/>
  <c r="F175" i="15"/>
  <c r="K174" i="15"/>
  <c r="J174" i="15"/>
  <c r="L174" i="15" s="1"/>
  <c r="H174" i="15"/>
  <c r="G174" i="15"/>
  <c r="I174" i="15" s="1"/>
  <c r="F174" i="15"/>
  <c r="E174" i="15"/>
  <c r="D174" i="15"/>
  <c r="C174" i="15"/>
  <c r="B174" i="15"/>
  <c r="L173" i="15"/>
  <c r="I173" i="15"/>
  <c r="F173" i="15"/>
  <c r="L172" i="15"/>
  <c r="I172" i="15"/>
  <c r="F172" i="15"/>
  <c r="K171" i="15"/>
  <c r="L171" i="15" s="1"/>
  <c r="J171" i="15"/>
  <c r="H171" i="15"/>
  <c r="I171" i="15" s="1"/>
  <c r="E171" i="15"/>
  <c r="D171" i="15"/>
  <c r="C171" i="15"/>
  <c r="B171" i="15"/>
  <c r="L170" i="15"/>
  <c r="I170" i="15"/>
  <c r="F170" i="15"/>
  <c r="L169" i="15"/>
  <c r="I169" i="15"/>
  <c r="F169" i="15"/>
  <c r="M169" i="15" s="1"/>
  <c r="L167" i="15"/>
  <c r="I167" i="15"/>
  <c r="F167" i="15"/>
  <c r="L165" i="15"/>
  <c r="I165" i="15"/>
  <c r="F165" i="15"/>
  <c r="L164" i="15"/>
  <c r="I164" i="15"/>
  <c r="F164" i="15"/>
  <c r="M164" i="15" s="1"/>
  <c r="L163" i="15"/>
  <c r="I163" i="15"/>
  <c r="F163" i="15"/>
  <c r="M163" i="15" s="1"/>
  <c r="K162" i="15"/>
  <c r="J162" i="15"/>
  <c r="L162" i="15" s="1"/>
  <c r="H162" i="15"/>
  <c r="G162" i="15"/>
  <c r="I162" i="15" s="1"/>
  <c r="F162" i="15"/>
  <c r="M162" i="15" s="1"/>
  <c r="E162" i="15"/>
  <c r="D162" i="15"/>
  <c r="C162" i="15"/>
  <c r="B162" i="15"/>
  <c r="L160" i="15"/>
  <c r="I160" i="15"/>
  <c r="F160" i="15"/>
  <c r="M160" i="15" s="1"/>
  <c r="L158" i="15"/>
  <c r="I158" i="15"/>
  <c r="F158" i="15"/>
  <c r="M158" i="15" s="1"/>
  <c r="L157" i="15"/>
  <c r="I157" i="15"/>
  <c r="F157" i="15"/>
  <c r="L156" i="15"/>
  <c r="I156" i="15"/>
  <c r="F156" i="15"/>
  <c r="M156" i="15" s="1"/>
  <c r="L155" i="15"/>
  <c r="I155" i="15"/>
  <c r="F155" i="15"/>
  <c r="M155" i="15" s="1"/>
  <c r="L154" i="15"/>
  <c r="I154" i="15"/>
  <c r="F154" i="15"/>
  <c r="M154" i="15" s="1"/>
  <c r="L153" i="15"/>
  <c r="I153" i="15"/>
  <c r="F153" i="15"/>
  <c r="L152" i="15"/>
  <c r="I152" i="15"/>
  <c r="F152" i="15"/>
  <c r="M152" i="15" s="1"/>
  <c r="L151" i="15"/>
  <c r="I151" i="15"/>
  <c r="F151" i="15"/>
  <c r="M151" i="15" s="1"/>
  <c r="L150" i="15"/>
  <c r="I150" i="15"/>
  <c r="F150" i="15"/>
  <c r="M150" i="15" s="1"/>
  <c r="K149" i="15"/>
  <c r="K159" i="15" s="1"/>
  <c r="J149" i="15"/>
  <c r="H149" i="15"/>
  <c r="I149" i="15"/>
  <c r="E149" i="15"/>
  <c r="E159" i="15" s="1"/>
  <c r="E161" i="15" s="1"/>
  <c r="E166" i="15" s="1"/>
  <c r="E168" i="15" s="1"/>
  <c r="E177" i="15" s="1"/>
  <c r="E179" i="15" s="1"/>
  <c r="E187" i="15" s="1"/>
  <c r="E190" i="15" s="1"/>
  <c r="E195" i="15" s="1"/>
  <c r="E224" i="15" s="1"/>
  <c r="D149" i="15"/>
  <c r="D159" i="15" s="1"/>
  <c r="D161" i="15" s="1"/>
  <c r="D166" i="15" s="1"/>
  <c r="D168" i="15" s="1"/>
  <c r="D177" i="15" s="1"/>
  <c r="D179" i="15" s="1"/>
  <c r="D187" i="15" s="1"/>
  <c r="D190" i="15" s="1"/>
  <c r="D195" i="15" s="1"/>
  <c r="D224" i="15" s="1"/>
  <c r="C149" i="15"/>
  <c r="B149" i="15"/>
  <c r="F149" i="15" s="1"/>
  <c r="L148" i="15"/>
  <c r="I148" i="15"/>
  <c r="F148" i="15"/>
  <c r="L147" i="15"/>
  <c r="I147" i="15"/>
  <c r="F147" i="15"/>
  <c r="L146" i="15"/>
  <c r="I146" i="15"/>
  <c r="F146" i="15"/>
  <c r="L145" i="15"/>
  <c r="I145" i="15"/>
  <c r="F145" i="15"/>
  <c r="L144" i="15"/>
  <c r="I144" i="15"/>
  <c r="F144" i="15"/>
  <c r="M144" i="15" s="1"/>
  <c r="M143" i="15"/>
  <c r="L143" i="15"/>
  <c r="I143" i="15"/>
  <c r="F143" i="15"/>
  <c r="K142" i="15"/>
  <c r="J142" i="15"/>
  <c r="J159" i="15" s="1"/>
  <c r="J161" i="15" s="1"/>
  <c r="J166" i="15" s="1"/>
  <c r="J168" i="15" s="1"/>
  <c r="J177" i="15" s="1"/>
  <c r="J179" i="15" s="1"/>
  <c r="J187" i="15" s="1"/>
  <c r="J190" i="15" s="1"/>
  <c r="J195" i="15" s="1"/>
  <c r="J224" i="15" s="1"/>
  <c r="G166" i="15"/>
  <c r="E142" i="15"/>
  <c r="D142" i="15"/>
  <c r="C142" i="15"/>
  <c r="C159" i="15" s="1"/>
  <c r="C161" i="15" s="1"/>
  <c r="C166" i="15" s="1"/>
  <c r="C168" i="15" s="1"/>
  <c r="C177" i="15" s="1"/>
  <c r="B142" i="15"/>
  <c r="L140" i="15"/>
  <c r="I140" i="15"/>
  <c r="M140" i="15" s="1"/>
  <c r="F140" i="15"/>
  <c r="L139" i="15"/>
  <c r="I139" i="15"/>
  <c r="F139" i="15"/>
  <c r="M139" i="15" s="1"/>
  <c r="L138" i="15"/>
  <c r="I138" i="15"/>
  <c r="F138" i="15"/>
  <c r="M138" i="15" s="1"/>
  <c r="L137" i="15"/>
  <c r="I137" i="15"/>
  <c r="F137" i="15"/>
  <c r="L136" i="15"/>
  <c r="I136" i="15"/>
  <c r="F136" i="15"/>
  <c r="M136" i="15" s="1"/>
  <c r="L135" i="15"/>
  <c r="I135" i="15"/>
  <c r="F135" i="15"/>
  <c r="L134" i="15"/>
  <c r="I134" i="15"/>
  <c r="F134" i="15"/>
  <c r="M134" i="15" s="1"/>
  <c r="L133" i="15"/>
  <c r="I133" i="15"/>
  <c r="F133" i="15"/>
  <c r="L132" i="15"/>
  <c r="I132" i="15"/>
  <c r="F132" i="15"/>
  <c r="M132" i="15" s="1"/>
  <c r="L131" i="15"/>
  <c r="I131" i="15"/>
  <c r="F131" i="15"/>
  <c r="M131" i="15" s="1"/>
  <c r="M130" i="15"/>
  <c r="L130" i="15"/>
  <c r="I130" i="15"/>
  <c r="F130" i="15"/>
  <c r="K129" i="15"/>
  <c r="J129" i="15"/>
  <c r="H129" i="15"/>
  <c r="I129" i="15" s="1"/>
  <c r="G129" i="15"/>
  <c r="E129" i="15"/>
  <c r="D129" i="15"/>
  <c r="C129" i="15"/>
  <c r="B129" i="15"/>
  <c r="F129" i="15" s="1"/>
  <c r="L128" i="15"/>
  <c r="M128" i="15" s="1"/>
  <c r="I128" i="15"/>
  <c r="F128" i="15"/>
  <c r="L127" i="15"/>
  <c r="I127" i="15"/>
  <c r="F127" i="15"/>
  <c r="M127" i="15" s="1"/>
  <c r="L126" i="15"/>
  <c r="I126" i="15"/>
  <c r="M126" i="15" s="1"/>
  <c r="F126" i="15"/>
  <c r="K125" i="15"/>
  <c r="J125" i="15"/>
  <c r="H125" i="15"/>
  <c r="G125" i="15"/>
  <c r="I125" i="15" s="1"/>
  <c r="F125" i="15"/>
  <c r="E125" i="15"/>
  <c r="D125" i="15"/>
  <c r="C125" i="15"/>
  <c r="C124" i="15" s="1"/>
  <c r="B125" i="15"/>
  <c r="K124" i="15"/>
  <c r="J124" i="15"/>
  <c r="L124" i="15" s="1"/>
  <c r="G124" i="15"/>
  <c r="E124" i="15"/>
  <c r="D124" i="15"/>
  <c r="B124" i="15"/>
  <c r="F124" i="15" s="1"/>
  <c r="L123" i="15"/>
  <c r="I123" i="15"/>
  <c r="F123" i="15"/>
  <c r="M123" i="15" s="1"/>
  <c r="M122" i="15"/>
  <c r="L122" i="15"/>
  <c r="I122" i="15"/>
  <c r="F122" i="15"/>
  <c r="L121" i="15"/>
  <c r="I121" i="15"/>
  <c r="F121" i="15"/>
  <c r="M121" i="15" s="1"/>
  <c r="M120" i="15"/>
  <c r="L120" i="15"/>
  <c r="I120" i="15"/>
  <c r="F120" i="15"/>
  <c r="L119" i="15"/>
  <c r="I119" i="15"/>
  <c r="F119" i="15"/>
  <c r="L118" i="15"/>
  <c r="M118" i="15" s="1"/>
  <c r="I118" i="15"/>
  <c r="F118" i="15"/>
  <c r="L117" i="15"/>
  <c r="I117" i="15"/>
  <c r="F117" i="15"/>
  <c r="M117" i="15" s="1"/>
  <c r="L116" i="15"/>
  <c r="I116" i="15"/>
  <c r="M116" i="15" s="1"/>
  <c r="F116" i="15"/>
  <c r="L115" i="15"/>
  <c r="I115" i="15"/>
  <c r="F115" i="15"/>
  <c r="M115" i="15" s="1"/>
  <c r="L114" i="15"/>
  <c r="I114" i="15"/>
  <c r="F114" i="15"/>
  <c r="M114" i="15" s="1"/>
  <c r="K113" i="15"/>
  <c r="L113" i="15" s="1"/>
  <c r="J113" i="15"/>
  <c r="H113" i="15"/>
  <c r="I113" i="15" s="1"/>
  <c r="G113" i="15"/>
  <c r="F113" i="15"/>
  <c r="E113" i="15"/>
  <c r="D113" i="15"/>
  <c r="C113" i="15"/>
  <c r="B113" i="15"/>
  <c r="L112" i="15"/>
  <c r="I112" i="15"/>
  <c r="F112" i="15"/>
  <c r="M112" i="15" s="1"/>
  <c r="L111" i="15"/>
  <c r="I111" i="15"/>
  <c r="F111" i="15"/>
  <c r="K110" i="15"/>
  <c r="L110" i="15" s="1"/>
  <c r="J110" i="15"/>
  <c r="H110" i="15"/>
  <c r="G110" i="15"/>
  <c r="F110" i="15"/>
  <c r="E110" i="15"/>
  <c r="D110" i="15"/>
  <c r="C110" i="15"/>
  <c r="B110" i="15"/>
  <c r="L109" i="15"/>
  <c r="I109" i="15"/>
  <c r="F109" i="15"/>
  <c r="M109" i="15" s="1"/>
  <c r="M108" i="15"/>
  <c r="L108" i="15"/>
  <c r="I108" i="15"/>
  <c r="F108" i="15"/>
  <c r="L107" i="15"/>
  <c r="I107" i="15"/>
  <c r="F107" i="15"/>
  <c r="L106" i="15"/>
  <c r="K106" i="15"/>
  <c r="J106" i="15"/>
  <c r="H106" i="15"/>
  <c r="G106" i="15"/>
  <c r="E106" i="15"/>
  <c r="D106" i="15"/>
  <c r="C106" i="15"/>
  <c r="F106" i="15" s="1"/>
  <c r="B106" i="15"/>
  <c r="L105" i="15"/>
  <c r="I105" i="15"/>
  <c r="F105" i="15"/>
  <c r="L104" i="15"/>
  <c r="I104" i="15"/>
  <c r="F104" i="15"/>
  <c r="M104" i="15" s="1"/>
  <c r="L103" i="15"/>
  <c r="I103" i="15"/>
  <c r="F103" i="15"/>
  <c r="L102" i="15"/>
  <c r="I102" i="15"/>
  <c r="F102" i="15"/>
  <c r="M102" i="15" s="1"/>
  <c r="L101" i="15"/>
  <c r="I101" i="15"/>
  <c r="F101" i="15"/>
  <c r="L100" i="15"/>
  <c r="I100" i="15"/>
  <c r="F100" i="15"/>
  <c r="M100" i="15" s="1"/>
  <c r="L99" i="15"/>
  <c r="M99" i="15" s="1"/>
  <c r="I99" i="15"/>
  <c r="F99" i="15"/>
  <c r="L98" i="15"/>
  <c r="I98" i="15"/>
  <c r="F98" i="15"/>
  <c r="M98" i="15" s="1"/>
  <c r="L97" i="15"/>
  <c r="M97" i="15" s="1"/>
  <c r="I97" i="15"/>
  <c r="F97" i="15"/>
  <c r="K96" i="15"/>
  <c r="L96" i="15" s="1"/>
  <c r="J96" i="15"/>
  <c r="H96" i="15"/>
  <c r="I96" i="15" s="1"/>
  <c r="G96" i="15"/>
  <c r="E96" i="15"/>
  <c r="D96" i="15"/>
  <c r="C96" i="15"/>
  <c r="B96" i="15"/>
  <c r="F96" i="15" s="1"/>
  <c r="L95" i="15"/>
  <c r="M95" i="15" s="1"/>
  <c r="I95" i="15"/>
  <c r="F95" i="15"/>
  <c r="L94" i="15"/>
  <c r="I94" i="15"/>
  <c r="F94" i="15"/>
  <c r="M94" i="15" s="1"/>
  <c r="L93" i="15"/>
  <c r="M93" i="15" s="1"/>
  <c r="I93" i="15"/>
  <c r="F93" i="15"/>
  <c r="L92" i="15"/>
  <c r="I92" i="15"/>
  <c r="F92" i="15"/>
  <c r="M92" i="15" s="1"/>
  <c r="L91" i="15"/>
  <c r="M91" i="15" s="1"/>
  <c r="I91" i="15"/>
  <c r="F91" i="15"/>
  <c r="L90" i="15"/>
  <c r="I90" i="15"/>
  <c r="F90" i="15"/>
  <c r="M90" i="15" s="1"/>
  <c r="L89" i="15"/>
  <c r="M89" i="15" s="1"/>
  <c r="I89" i="15"/>
  <c r="F89" i="15"/>
  <c r="L88" i="15"/>
  <c r="I88" i="15"/>
  <c r="F88" i="15"/>
  <c r="M88" i="15" s="1"/>
  <c r="L87" i="15"/>
  <c r="M87" i="15" s="1"/>
  <c r="I87" i="15"/>
  <c r="F87" i="15"/>
  <c r="K86" i="15"/>
  <c r="L86" i="15" s="1"/>
  <c r="J86" i="15"/>
  <c r="H86" i="15"/>
  <c r="I86" i="15" s="1"/>
  <c r="G86" i="15"/>
  <c r="E86" i="15"/>
  <c r="D86" i="15"/>
  <c r="C86" i="15"/>
  <c r="B86" i="15"/>
  <c r="F86" i="15" s="1"/>
  <c r="L85" i="15"/>
  <c r="M85" i="15" s="1"/>
  <c r="I85" i="15"/>
  <c r="F85" i="15"/>
  <c r="L84" i="15"/>
  <c r="I84" i="15"/>
  <c r="F84" i="15"/>
  <c r="M84" i="15" s="1"/>
  <c r="L83" i="15"/>
  <c r="M83" i="15" s="1"/>
  <c r="I83" i="15"/>
  <c r="F83" i="15"/>
  <c r="L82" i="15"/>
  <c r="I82" i="15"/>
  <c r="F82" i="15"/>
  <c r="M82" i="15" s="1"/>
  <c r="L81" i="15"/>
  <c r="K81" i="15"/>
  <c r="J81" i="15"/>
  <c r="H81" i="15"/>
  <c r="I81" i="15" s="1"/>
  <c r="G81" i="15"/>
  <c r="G80" i="15" s="1"/>
  <c r="G79" i="15" s="1"/>
  <c r="G78" i="15" s="1"/>
  <c r="E81" i="15"/>
  <c r="E80" i="15" s="1"/>
  <c r="E79" i="15" s="1"/>
  <c r="E78" i="15" s="1"/>
  <c r="D81" i="15"/>
  <c r="C81" i="15"/>
  <c r="B81" i="15"/>
  <c r="K80" i="15"/>
  <c r="L80" i="15" s="1"/>
  <c r="J80" i="15"/>
  <c r="J79" i="15" s="1"/>
  <c r="J78" i="15" s="1"/>
  <c r="C80" i="15"/>
  <c r="C79" i="15" s="1"/>
  <c r="C78" i="15" s="1"/>
  <c r="B80" i="15"/>
  <c r="L77" i="15"/>
  <c r="M77" i="15" s="1"/>
  <c r="I77" i="15"/>
  <c r="F77" i="15"/>
  <c r="L76" i="15"/>
  <c r="I76" i="15"/>
  <c r="F76" i="15"/>
  <c r="M76" i="15" s="1"/>
  <c r="L75" i="15"/>
  <c r="M75" i="15" s="1"/>
  <c r="I75" i="15"/>
  <c r="F75" i="15"/>
  <c r="L74" i="15"/>
  <c r="I74" i="15"/>
  <c r="F74" i="15"/>
  <c r="M74" i="15" s="1"/>
  <c r="L73" i="15"/>
  <c r="M73" i="15" s="1"/>
  <c r="I73" i="15"/>
  <c r="F73" i="15"/>
  <c r="K72" i="15"/>
  <c r="J72" i="15"/>
  <c r="L72" i="15" s="1"/>
  <c r="H72" i="15"/>
  <c r="I72" i="15" s="1"/>
  <c r="G72" i="15"/>
  <c r="E72" i="15"/>
  <c r="D72" i="15"/>
  <c r="C72" i="15"/>
  <c r="B72" i="15"/>
  <c r="F72" i="15" s="1"/>
  <c r="L71" i="15"/>
  <c r="M71" i="15" s="1"/>
  <c r="I71" i="15"/>
  <c r="F71" i="15"/>
  <c r="L70" i="15"/>
  <c r="I70" i="15"/>
  <c r="F70" i="15"/>
  <c r="M70" i="15" s="1"/>
  <c r="L69" i="15"/>
  <c r="M69" i="15" s="1"/>
  <c r="I69" i="15"/>
  <c r="F69" i="15"/>
  <c r="L68" i="15"/>
  <c r="I68" i="15"/>
  <c r="F68" i="15"/>
  <c r="M68" i="15" s="1"/>
  <c r="L67" i="15"/>
  <c r="K67" i="15"/>
  <c r="J67" i="15"/>
  <c r="H67" i="15"/>
  <c r="G67" i="15"/>
  <c r="I67" i="15" s="1"/>
  <c r="E67" i="15"/>
  <c r="E66" i="15" s="1"/>
  <c r="D67" i="15"/>
  <c r="C67" i="15"/>
  <c r="B67" i="15"/>
  <c r="K66" i="15"/>
  <c r="J66" i="15"/>
  <c r="L66" i="15" s="1"/>
  <c r="H66" i="15"/>
  <c r="C66" i="15"/>
  <c r="B66" i="15"/>
  <c r="L65" i="15"/>
  <c r="M65" i="15" s="1"/>
  <c r="I65" i="15"/>
  <c r="F65" i="15"/>
  <c r="L64" i="15"/>
  <c r="I64" i="15"/>
  <c r="F64" i="15"/>
  <c r="M64" i="15" s="1"/>
  <c r="L63" i="15"/>
  <c r="K63" i="15"/>
  <c r="J63" i="15"/>
  <c r="H63" i="15"/>
  <c r="G63" i="15"/>
  <c r="I63" i="15" s="1"/>
  <c r="E63" i="15"/>
  <c r="D63" i="15"/>
  <c r="F63" i="15" s="1"/>
  <c r="M63" i="15" s="1"/>
  <c r="C63" i="15"/>
  <c r="B63" i="15"/>
  <c r="L62" i="15"/>
  <c r="I62" i="15"/>
  <c r="F62" i="15"/>
  <c r="M62" i="15" s="1"/>
  <c r="L61" i="15"/>
  <c r="M61" i="15" s="1"/>
  <c r="I61" i="15"/>
  <c r="F61" i="15"/>
  <c r="K60" i="15"/>
  <c r="J60" i="15"/>
  <c r="L60" i="15" s="1"/>
  <c r="H60" i="15"/>
  <c r="I60" i="15" s="1"/>
  <c r="G60" i="15"/>
  <c r="E60" i="15"/>
  <c r="D60" i="15"/>
  <c r="C60" i="15"/>
  <c r="B60" i="15"/>
  <c r="F60" i="15" s="1"/>
  <c r="M60" i="15" s="1"/>
  <c r="L59" i="15"/>
  <c r="M59" i="15" s="1"/>
  <c r="I59" i="15"/>
  <c r="F59" i="15"/>
  <c r="L58" i="15"/>
  <c r="I58" i="15"/>
  <c r="F58" i="15"/>
  <c r="M58" i="15" s="1"/>
  <c r="L57" i="15"/>
  <c r="K57" i="15"/>
  <c r="J57" i="15"/>
  <c r="H57" i="15"/>
  <c r="G57" i="15"/>
  <c r="I57" i="15" s="1"/>
  <c r="E57" i="15"/>
  <c r="E56" i="15" s="1"/>
  <c r="D57" i="15"/>
  <c r="C57" i="15"/>
  <c r="B57" i="15"/>
  <c r="K56" i="15"/>
  <c r="J56" i="15"/>
  <c r="L56" i="15" s="1"/>
  <c r="H56" i="15"/>
  <c r="C56" i="15"/>
  <c r="B56" i="15"/>
  <c r="L55" i="15"/>
  <c r="M55" i="15" s="1"/>
  <c r="I55" i="15"/>
  <c r="F55" i="15"/>
  <c r="L54" i="15"/>
  <c r="I54" i="15"/>
  <c r="F54" i="15"/>
  <c r="M54" i="15" s="1"/>
  <c r="K53" i="15"/>
  <c r="J53" i="15"/>
  <c r="H53" i="15"/>
  <c r="G53" i="15"/>
  <c r="E53" i="15"/>
  <c r="D53" i="15"/>
  <c r="F53" i="15" s="1"/>
  <c r="C53" i="15"/>
  <c r="B53" i="15"/>
  <c r="L52" i="15"/>
  <c r="I52" i="15"/>
  <c r="F52" i="15"/>
  <c r="M52" i="15" s="1"/>
  <c r="L51" i="15"/>
  <c r="M51" i="15" s="1"/>
  <c r="I51" i="15"/>
  <c r="F51" i="15"/>
  <c r="K50" i="15"/>
  <c r="J50" i="15"/>
  <c r="L50" i="15" s="1"/>
  <c r="H50" i="15"/>
  <c r="I50" i="15" s="1"/>
  <c r="G50" i="15"/>
  <c r="E50" i="15"/>
  <c r="D50" i="15"/>
  <c r="C50" i="15"/>
  <c r="B50" i="15"/>
  <c r="F50" i="15" s="1"/>
  <c r="L49" i="15"/>
  <c r="M49" i="15" s="1"/>
  <c r="I49" i="15"/>
  <c r="F49" i="15"/>
  <c r="L48" i="15"/>
  <c r="I48" i="15"/>
  <c r="F48" i="15"/>
  <c r="M48" i="15" s="1"/>
  <c r="L47" i="15"/>
  <c r="K47" i="15"/>
  <c r="J47" i="15"/>
  <c r="H47" i="15"/>
  <c r="G47" i="15"/>
  <c r="I47" i="15" s="1"/>
  <c r="E47" i="15"/>
  <c r="E46" i="15" s="1"/>
  <c r="E45" i="15" s="1"/>
  <c r="D47" i="15"/>
  <c r="C47" i="15"/>
  <c r="B47" i="15"/>
  <c r="K46" i="15"/>
  <c r="K45" i="15" s="1"/>
  <c r="J46" i="15"/>
  <c r="J45" i="15" s="1"/>
  <c r="C46" i="15"/>
  <c r="C45" i="15" s="1"/>
  <c r="B46" i="15"/>
  <c r="L45" i="15"/>
  <c r="L44" i="15"/>
  <c r="I44" i="15"/>
  <c r="F44" i="15"/>
  <c r="M44" i="15" s="1"/>
  <c r="L43" i="15"/>
  <c r="M43" i="15" s="1"/>
  <c r="I43" i="15"/>
  <c r="F43" i="15"/>
  <c r="L42" i="15"/>
  <c r="I42" i="15"/>
  <c r="F42" i="15"/>
  <c r="M42" i="15" s="1"/>
  <c r="L41" i="15"/>
  <c r="M41" i="15" s="1"/>
  <c r="I41" i="15"/>
  <c r="F41" i="15"/>
  <c r="L40" i="15"/>
  <c r="I40" i="15"/>
  <c r="F40" i="15"/>
  <c r="M40" i="15" s="1"/>
  <c r="L39" i="15"/>
  <c r="K39" i="15"/>
  <c r="J39" i="15"/>
  <c r="H39" i="15"/>
  <c r="G39" i="15"/>
  <c r="I39" i="15" s="1"/>
  <c r="E39" i="15"/>
  <c r="D39" i="15"/>
  <c r="F39" i="15" s="1"/>
  <c r="C39" i="15"/>
  <c r="B39" i="15"/>
  <c r="L38" i="15"/>
  <c r="I38" i="15"/>
  <c r="F38" i="15"/>
  <c r="M38" i="15" s="1"/>
  <c r="L37" i="15"/>
  <c r="M37" i="15" s="1"/>
  <c r="I37" i="15"/>
  <c r="F37" i="15"/>
  <c r="L36" i="15"/>
  <c r="I36" i="15"/>
  <c r="F36" i="15"/>
  <c r="M36" i="15" s="1"/>
  <c r="L35" i="15"/>
  <c r="M35" i="15" s="1"/>
  <c r="I35" i="15"/>
  <c r="F35" i="15"/>
  <c r="L34" i="15"/>
  <c r="I34" i="15"/>
  <c r="F34" i="15"/>
  <c r="M34" i="15" s="1"/>
  <c r="L33" i="15"/>
  <c r="M33" i="15" s="1"/>
  <c r="I33" i="15"/>
  <c r="F33" i="15"/>
  <c r="L32" i="15"/>
  <c r="I32" i="15"/>
  <c r="F32" i="15"/>
  <c r="M32" i="15" s="1"/>
  <c r="L31" i="15"/>
  <c r="M31" i="15" s="1"/>
  <c r="I31" i="15"/>
  <c r="F31" i="15"/>
  <c r="K30" i="15"/>
  <c r="K28" i="15" s="1"/>
  <c r="L30" i="15"/>
  <c r="I30" i="15"/>
  <c r="E30" i="15"/>
  <c r="D30" i="15"/>
  <c r="C30" i="15"/>
  <c r="C28" i="15" s="1"/>
  <c r="B30" i="15"/>
  <c r="F30" i="15" s="1"/>
  <c r="M30" i="15" s="1"/>
  <c r="L29" i="15"/>
  <c r="M29" i="15" s="1"/>
  <c r="I29" i="15"/>
  <c r="F29" i="15"/>
  <c r="J28" i="15"/>
  <c r="H28" i="15"/>
  <c r="I28" i="15" s="1"/>
  <c r="G28" i="15"/>
  <c r="E28" i="15"/>
  <c r="D28" i="15"/>
  <c r="L27" i="15"/>
  <c r="M27" i="15" s="1"/>
  <c r="I27" i="15"/>
  <c r="F27" i="15"/>
  <c r="L26" i="15"/>
  <c r="I26" i="15"/>
  <c r="F26" i="15"/>
  <c r="M26" i="15" s="1"/>
  <c r="L25" i="15"/>
  <c r="M25" i="15" s="1"/>
  <c r="I25" i="15"/>
  <c r="F25" i="15"/>
  <c r="L24" i="15"/>
  <c r="I24" i="15"/>
  <c r="F24" i="15"/>
  <c r="M24" i="15" s="1"/>
  <c r="L23" i="15"/>
  <c r="M23" i="15" s="1"/>
  <c r="I23" i="15"/>
  <c r="F23" i="15"/>
  <c r="L22" i="15"/>
  <c r="I22" i="15"/>
  <c r="F22" i="15"/>
  <c r="M22" i="15" s="1"/>
  <c r="L21" i="15"/>
  <c r="K21" i="15"/>
  <c r="J21" i="15"/>
  <c r="H21" i="15"/>
  <c r="G21" i="15"/>
  <c r="I21" i="15" s="1"/>
  <c r="E21" i="15"/>
  <c r="E18" i="15" s="1"/>
  <c r="E10" i="15" s="1"/>
  <c r="D21" i="15"/>
  <c r="C21" i="15"/>
  <c r="B21" i="15"/>
  <c r="L20" i="15"/>
  <c r="I20" i="15"/>
  <c r="F20" i="15"/>
  <c r="M20" i="15" s="1"/>
  <c r="L19" i="15"/>
  <c r="M19" i="15" s="1"/>
  <c r="I19" i="15"/>
  <c r="F19" i="15"/>
  <c r="K18" i="15"/>
  <c r="J18" i="15"/>
  <c r="L18" i="15" s="1"/>
  <c r="H18" i="15"/>
  <c r="C18" i="15"/>
  <c r="B18" i="15"/>
  <c r="L17" i="15"/>
  <c r="M17" i="15" s="1"/>
  <c r="I17" i="15"/>
  <c r="F17" i="15"/>
  <c r="L16" i="15"/>
  <c r="I16" i="15"/>
  <c r="F16" i="15"/>
  <c r="M16" i="15" s="1"/>
  <c r="L15" i="15"/>
  <c r="M15" i="15" s="1"/>
  <c r="I15" i="15"/>
  <c r="F15" i="15"/>
  <c r="L14" i="15"/>
  <c r="I14" i="15"/>
  <c r="F14" i="15"/>
  <c r="M14" i="15" s="1"/>
  <c r="L13" i="15"/>
  <c r="M13" i="15" s="1"/>
  <c r="I13" i="15"/>
  <c r="F13" i="15"/>
  <c r="K12" i="15"/>
  <c r="K11" i="15" s="1"/>
  <c r="J12" i="15"/>
  <c r="J11" i="15" s="1"/>
  <c r="J10" i="15" s="1"/>
  <c r="H12" i="15"/>
  <c r="G12" i="15"/>
  <c r="E12" i="15"/>
  <c r="D12" i="15"/>
  <c r="C12" i="15"/>
  <c r="C29" i="13"/>
  <c r="C49" i="13" s="1"/>
  <c r="C54" i="13" s="1"/>
  <c r="U42" i="12"/>
  <c r="S42" i="12"/>
  <c r="Q17" i="12"/>
  <c r="G17" i="12"/>
  <c r="E17" i="12"/>
  <c r="C17" i="12"/>
  <c r="W14" i="12"/>
  <c r="AA14" i="12" s="1"/>
  <c r="C29" i="11"/>
  <c r="M176" i="15" l="1"/>
  <c r="G177" i="15"/>
  <c r="M170" i="15"/>
  <c r="M167" i="15"/>
  <c r="M174" i="15"/>
  <c r="M173" i="15"/>
  <c r="G179" i="15"/>
  <c r="G187" i="15" s="1"/>
  <c r="G190" i="15" s="1"/>
  <c r="G195" i="15" s="1"/>
  <c r="M172" i="15"/>
  <c r="L159" i="15"/>
  <c r="K161" i="15"/>
  <c r="D46" i="15"/>
  <c r="F47" i="15"/>
  <c r="M47" i="15" s="1"/>
  <c r="H11" i="15"/>
  <c r="H10" i="15" s="1"/>
  <c r="I12" i="15"/>
  <c r="M12" i="15" s="1"/>
  <c r="M39" i="15"/>
  <c r="F46" i="15"/>
  <c r="D56" i="15"/>
  <c r="F57" i="15"/>
  <c r="M57" i="15" s="1"/>
  <c r="H80" i="15"/>
  <c r="M86" i="15"/>
  <c r="M197" i="15"/>
  <c r="M209" i="15"/>
  <c r="L11" i="15"/>
  <c r="D66" i="15"/>
  <c r="F67" i="15"/>
  <c r="M67" i="15" s="1"/>
  <c r="D80" i="15"/>
  <c r="D79" i="15" s="1"/>
  <c r="D78" i="15" s="1"/>
  <c r="F81" i="15"/>
  <c r="M81" i="15" s="1"/>
  <c r="M110" i="15"/>
  <c r="F56" i="15"/>
  <c r="C10" i="15"/>
  <c r="L28" i="15"/>
  <c r="H46" i="15"/>
  <c r="H45" i="15" s="1"/>
  <c r="F66" i="15"/>
  <c r="D18" i="15"/>
  <c r="F21" i="15"/>
  <c r="M21" i="15" s="1"/>
  <c r="M96" i="15"/>
  <c r="B159" i="15"/>
  <c r="K10" i="15"/>
  <c r="L10" i="15" s="1"/>
  <c r="M50" i="15"/>
  <c r="M53" i="15"/>
  <c r="M72" i="15"/>
  <c r="B28" i="15"/>
  <c r="F28" i="15" s="1"/>
  <c r="G18" i="15"/>
  <c r="G46" i="15"/>
  <c r="G56" i="15"/>
  <c r="I56" i="15" s="1"/>
  <c r="G66" i="15"/>
  <c r="I66" i="15" s="1"/>
  <c r="K79" i="15"/>
  <c r="M111" i="15"/>
  <c r="M133" i="15"/>
  <c r="F142" i="15"/>
  <c r="M146" i="15"/>
  <c r="L149" i="15"/>
  <c r="M185" i="15"/>
  <c r="K196" i="15"/>
  <c r="L197" i="15"/>
  <c r="M201" i="15"/>
  <c r="M205" i="15"/>
  <c r="K208" i="15"/>
  <c r="L208" i="15" s="1"/>
  <c r="L209" i="15"/>
  <c r="H161" i="15"/>
  <c r="M213" i="15"/>
  <c r="M107" i="15"/>
  <c r="I110" i="15"/>
  <c r="M119" i="15"/>
  <c r="L129" i="15"/>
  <c r="M129" i="15" s="1"/>
  <c r="I142" i="15"/>
  <c r="M147" i="15"/>
  <c r="M153" i="15"/>
  <c r="M189" i="15"/>
  <c r="M200" i="15"/>
  <c r="M204" i="15"/>
  <c r="F217" i="15"/>
  <c r="M217" i="15" s="1"/>
  <c r="H124" i="15"/>
  <c r="I124" i="15" s="1"/>
  <c r="M124" i="15" s="1"/>
  <c r="L12" i="15"/>
  <c r="L46" i="15"/>
  <c r="M105" i="15"/>
  <c r="L142" i="15"/>
  <c r="M145" i="15"/>
  <c r="M103" i="15"/>
  <c r="I106" i="15"/>
  <c r="M106" i="15" s="1"/>
  <c r="L125" i="15"/>
  <c r="M125" i="15" s="1"/>
  <c r="M137" i="15"/>
  <c r="M148" i="15"/>
  <c r="M175" i="15"/>
  <c r="B45" i="15"/>
  <c r="B79" i="15"/>
  <c r="M101" i="15"/>
  <c r="M135" i="15"/>
  <c r="M157" i="15"/>
  <c r="M165" i="15"/>
  <c r="F171" i="15"/>
  <c r="M171" i="15" s="1"/>
  <c r="M180" i="15"/>
  <c r="M192" i="15"/>
  <c r="G196" i="15"/>
  <c r="M202" i="15"/>
  <c r="M206" i="15"/>
  <c r="B196" i="15"/>
  <c r="B208" i="15"/>
  <c r="F208" i="15" s="1"/>
  <c r="M208" i="15" s="1"/>
  <c r="W34" i="12"/>
  <c r="E87" i="13"/>
  <c r="C87" i="13"/>
  <c r="E70" i="13"/>
  <c r="C70" i="13"/>
  <c r="D22" i="9"/>
  <c r="F71" i="9"/>
  <c r="Q27" i="12"/>
  <c r="E53" i="11"/>
  <c r="C53" i="11"/>
  <c r="H166" i="15" l="1"/>
  <c r="I46" i="15"/>
  <c r="G45" i="15"/>
  <c r="I45" i="15" s="1"/>
  <c r="H79" i="15"/>
  <c r="I80" i="15"/>
  <c r="D10" i="15"/>
  <c r="D45" i="15"/>
  <c r="B223" i="15"/>
  <c r="F223" i="15" s="1"/>
  <c r="F196" i="15"/>
  <c r="F79" i="15"/>
  <c r="B78" i="15"/>
  <c r="G11" i="15"/>
  <c r="I18" i="15"/>
  <c r="F80" i="15"/>
  <c r="M80" i="15" s="1"/>
  <c r="F45" i="15"/>
  <c r="M142" i="15"/>
  <c r="M28" i="15"/>
  <c r="F159" i="15"/>
  <c r="M159" i="15" s="1"/>
  <c r="B161" i="15"/>
  <c r="K78" i="15"/>
  <c r="L79" i="15"/>
  <c r="K166" i="15"/>
  <c r="L161" i="15"/>
  <c r="L196" i="15"/>
  <c r="K223" i="15"/>
  <c r="L223" i="15" s="1"/>
  <c r="G223" i="15"/>
  <c r="I196" i="15"/>
  <c r="B10" i="15"/>
  <c r="D71" i="9"/>
  <c r="D73" i="9" s="1"/>
  <c r="I79" i="15" l="1"/>
  <c r="H78" i="15"/>
  <c r="I78" i="15" s="1"/>
  <c r="B166" i="15"/>
  <c r="M161" i="15"/>
  <c r="G224" i="15"/>
  <c r="I223" i="15"/>
  <c r="M11" i="15"/>
  <c r="G10" i="15"/>
  <c r="I10" i="15" s="1"/>
  <c r="F78" i="15"/>
  <c r="M79" i="15"/>
  <c r="M18" i="15"/>
  <c r="L166" i="15"/>
  <c r="K168" i="15"/>
  <c r="M223" i="15"/>
  <c r="I166" i="15"/>
  <c r="H168" i="15"/>
  <c r="F10" i="15"/>
  <c r="M45" i="15"/>
  <c r="E21" i="13"/>
  <c r="M10" i="15" l="1"/>
  <c r="B168" i="15"/>
  <c r="F166" i="15"/>
  <c r="M166" i="15" s="1"/>
  <c r="L168" i="15"/>
  <c r="K177" i="15"/>
  <c r="H177" i="15"/>
  <c r="I168" i="15"/>
  <c r="E29" i="13"/>
  <c r="E49" i="13" s="1"/>
  <c r="E54" i="13" s="1"/>
  <c r="C89" i="13"/>
  <c r="C95" i="13" s="1"/>
  <c r="Q42" i="12"/>
  <c r="W26" i="12"/>
  <c r="AA26" i="12" s="1"/>
  <c r="I177" i="15" l="1"/>
  <c r="H179" i="15"/>
  <c r="L177" i="15"/>
  <c r="K179" i="15"/>
  <c r="B177" i="15"/>
  <c r="F168" i="15"/>
  <c r="M168" i="15" s="1"/>
  <c r="E89" i="13"/>
  <c r="E95" i="13" s="1"/>
  <c r="E45" i="11"/>
  <c r="C45" i="11"/>
  <c r="F177" i="15" l="1"/>
  <c r="M177" i="15" s="1"/>
  <c r="B179" i="15"/>
  <c r="L179" i="15"/>
  <c r="K187" i="15"/>
  <c r="I179" i="15"/>
  <c r="H187" i="15"/>
  <c r="W41" i="12"/>
  <c r="W40" i="12"/>
  <c r="W39" i="12"/>
  <c r="W38" i="12"/>
  <c r="W37" i="12"/>
  <c r="W36" i="12"/>
  <c r="W35" i="12"/>
  <c r="W25" i="12"/>
  <c r="W24" i="12"/>
  <c r="W23" i="12"/>
  <c r="W22" i="12"/>
  <c r="W21" i="12"/>
  <c r="W20" i="12"/>
  <c r="W19" i="12"/>
  <c r="W16" i="12"/>
  <c r="AA16" i="12" s="1"/>
  <c r="W15" i="12"/>
  <c r="I187" i="15" l="1"/>
  <c r="H190" i="15"/>
  <c r="F179" i="15"/>
  <c r="M179" i="15" s="1"/>
  <c r="B187" i="15"/>
  <c r="K190" i="15"/>
  <c r="L187" i="15"/>
  <c r="W42" i="12"/>
  <c r="W17" i="12"/>
  <c r="AA35" i="12"/>
  <c r="AA41" i="12"/>
  <c r="AA40" i="12"/>
  <c r="AA39" i="12"/>
  <c r="AA38" i="12"/>
  <c r="AA37" i="12"/>
  <c r="AA36" i="12"/>
  <c r="AA34" i="12"/>
  <c r="W31" i="12"/>
  <c r="AA31" i="12" s="1"/>
  <c r="W30" i="12"/>
  <c r="AA30" i="12" s="1"/>
  <c r="C42" i="12"/>
  <c r="Y42" i="12"/>
  <c r="O42" i="12"/>
  <c r="M42" i="12"/>
  <c r="K42" i="12"/>
  <c r="I42" i="12"/>
  <c r="G42" i="12"/>
  <c r="E42" i="12"/>
  <c r="Y32" i="12"/>
  <c r="U32" i="12"/>
  <c r="S32" i="12"/>
  <c r="Q32" i="12"/>
  <c r="O32" i="12"/>
  <c r="M32" i="12"/>
  <c r="K32" i="12"/>
  <c r="I32" i="12"/>
  <c r="G32" i="12"/>
  <c r="E32" i="12"/>
  <c r="C32" i="12"/>
  <c r="AA15" i="12"/>
  <c r="AA19" i="12"/>
  <c r="AA23" i="12"/>
  <c r="AA20" i="12"/>
  <c r="AA24" i="12"/>
  <c r="Y27" i="12"/>
  <c r="U27" i="12"/>
  <c r="S27" i="12"/>
  <c r="O27" i="12"/>
  <c r="M27" i="12"/>
  <c r="K27" i="12"/>
  <c r="I27" i="12"/>
  <c r="G27" i="12"/>
  <c r="E27" i="12"/>
  <c r="C27" i="12"/>
  <c r="AA21" i="12"/>
  <c r="AA22" i="12"/>
  <c r="AA25" i="12"/>
  <c r="Y17" i="12"/>
  <c r="U17" i="12"/>
  <c r="S17" i="12"/>
  <c r="Q28" i="12"/>
  <c r="O17" i="12"/>
  <c r="M17" i="12"/>
  <c r="K17" i="12"/>
  <c r="I17" i="12"/>
  <c r="L190" i="15" l="1"/>
  <c r="K195" i="15"/>
  <c r="B190" i="15"/>
  <c r="F187" i="15"/>
  <c r="M187" i="15" s="1"/>
  <c r="H195" i="15"/>
  <c r="I190" i="15"/>
  <c r="O28" i="12"/>
  <c r="M28" i="12"/>
  <c r="M43" i="12" s="1"/>
  <c r="S28" i="12"/>
  <c r="S43" i="12" s="1"/>
  <c r="AA17" i="12"/>
  <c r="K28" i="12"/>
  <c r="K43" i="12" s="1"/>
  <c r="I28" i="12"/>
  <c r="I43" i="12" s="1"/>
  <c r="Y28" i="12"/>
  <c r="U28" i="12"/>
  <c r="U43" i="12" s="1"/>
  <c r="C28" i="12"/>
  <c r="C43" i="12" s="1"/>
  <c r="O43" i="12"/>
  <c r="Q43" i="12"/>
  <c r="G28" i="12"/>
  <c r="G43" i="12" s="1"/>
  <c r="E28" i="12"/>
  <c r="E43" i="12" s="1"/>
  <c r="AA42" i="12"/>
  <c r="AA32" i="12"/>
  <c r="W32" i="12"/>
  <c r="AA27" i="12"/>
  <c r="W27" i="12"/>
  <c r="B195" i="15" l="1"/>
  <c r="F190" i="15"/>
  <c r="M190" i="15" s="1"/>
  <c r="K224" i="15"/>
  <c r="L224" i="15" s="1"/>
  <c r="L195" i="15"/>
  <c r="I195" i="15"/>
  <c r="H224" i="15"/>
  <c r="I224" i="15" s="1"/>
  <c r="Y43" i="12"/>
  <c r="B224" i="15" l="1"/>
  <c r="F224" i="15" s="1"/>
  <c r="M224" i="15" s="1"/>
  <c r="F195" i="15"/>
  <c r="M195" i="15" s="1"/>
  <c r="W28" i="12"/>
  <c r="W43" i="12" s="1"/>
  <c r="AA28" i="12"/>
  <c r="AA43" i="12" s="1"/>
  <c r="C47" i="11"/>
  <c r="E29" i="11"/>
  <c r="E47" i="11" s="1"/>
  <c r="C49" i="11" l="1"/>
  <c r="E49" i="11"/>
  <c r="E55" i="10"/>
  <c r="C55" i="10"/>
  <c r="E31" i="10"/>
  <c r="C31" i="10"/>
  <c r="E20" i="10" l="1"/>
  <c r="E32" i="10" s="1"/>
  <c r="E34" i="10" s="1"/>
  <c r="E36" i="10" s="1"/>
  <c r="E38" i="10" s="1"/>
  <c r="E43" i="10" s="1"/>
  <c r="C20" i="10"/>
  <c r="C32" i="10" s="1"/>
  <c r="C34" i="10" s="1"/>
  <c r="C36" i="10" s="1"/>
  <c r="C38" i="10" s="1"/>
  <c r="C43" i="10" s="1"/>
  <c r="C45" i="10" l="1"/>
  <c r="C48" i="10" s="1"/>
  <c r="C51" i="10" s="1"/>
  <c r="E45" i="10"/>
  <c r="E48" i="10" s="1"/>
  <c r="E51" i="10" s="1"/>
  <c r="F73" i="9"/>
  <c r="F42" i="9" l="1"/>
  <c r="F51" i="9" s="1"/>
  <c r="F24" i="9"/>
  <c r="F17" i="9"/>
  <c r="D42" i="9"/>
  <c r="D51" i="9" s="1"/>
  <c r="D59" i="9" s="1"/>
  <c r="D74" i="9" s="1"/>
  <c r="F34" i="9" l="1"/>
  <c r="F59" i="9"/>
  <c r="F74" i="9" s="1"/>
  <c r="D24" i="9"/>
  <c r="D17" i="9"/>
  <c r="D34" i="9" l="1"/>
</calcChain>
</file>

<file path=xl/sharedStrings.xml><?xml version="1.0" encoding="utf-8"?>
<sst xmlns="http://schemas.openxmlformats.org/spreadsheetml/2006/main" count="572" uniqueCount="326">
  <si>
    <t>Obligaciones con el Banco Central de Nicaragua</t>
  </si>
  <si>
    <t>Arrendamiento Financiero</t>
  </si>
  <si>
    <t>Provisiones</t>
  </si>
  <si>
    <t>Participaciones</t>
  </si>
  <si>
    <t xml:space="preserve">Gastos Financieros </t>
  </si>
  <si>
    <t>Impuesto a las ganancias relacionadas con los componentes de otro resultado integral</t>
  </si>
  <si>
    <t>Depreciaciones</t>
  </si>
  <si>
    <t>Amortizaciones</t>
  </si>
  <si>
    <t xml:space="preserve">Otros pasivos </t>
  </si>
  <si>
    <t>Pagos</t>
  </si>
  <si>
    <t>Cobros</t>
  </si>
  <si>
    <t>Instrucciones:</t>
  </si>
  <si>
    <t>Instituciones reaseguradoras y reafianzadoras</t>
  </si>
  <si>
    <t>Participación no controladora</t>
  </si>
  <si>
    <t>Primas retenidas</t>
  </si>
  <si>
    <t>Comisiones por reaseguro y reafianzamiento cedido (neto)</t>
  </si>
  <si>
    <t>Resultado del ejercicio atribuible a:</t>
  </si>
  <si>
    <t>Las notas adjuntas son parte integral de estos Estados Financieros Consolidados</t>
  </si>
  <si>
    <t>Obligaciones por operaciones de seguro y fianzas</t>
  </si>
  <si>
    <t>Cuentas por cobrar, neto</t>
  </si>
  <si>
    <t>Anexo 6-2</t>
  </si>
  <si>
    <t>Anexo 6-3</t>
  </si>
  <si>
    <t>Anexo 6-4</t>
  </si>
  <si>
    <t>Anexo 6-5</t>
  </si>
  <si>
    <t>Anexo 6-6</t>
  </si>
  <si>
    <t>-</t>
  </si>
  <si>
    <t>Grupo financiero ________________ y subsidiarias</t>
  </si>
  <si>
    <t>(Managua, Nicaragua)</t>
  </si>
  <si>
    <t>Estado de situación financiera consolidado</t>
  </si>
  <si>
    <t>Efectivo y equivalentes de efectivo</t>
  </si>
  <si>
    <t>Inversiones a valor razonable con cambios en resultados</t>
  </si>
  <si>
    <t>Inversiones a valor razonable con cambios en otro resultado integral</t>
  </si>
  <si>
    <t xml:space="preserve">Cartera a costo amortizado </t>
  </si>
  <si>
    <t>Inversiones a costo amortizado, neto</t>
  </si>
  <si>
    <t>Activos no corrientes mantenidos para la venta</t>
  </si>
  <si>
    <t>Activos recibidos en recuperación de créditos</t>
  </si>
  <si>
    <t>Activo material</t>
  </si>
  <si>
    <t>Activos intangibles</t>
  </si>
  <si>
    <t>Activos fiscales</t>
  </si>
  <si>
    <t>Otros activos</t>
  </si>
  <si>
    <t>Total activos</t>
  </si>
  <si>
    <t>Pasivos</t>
  </si>
  <si>
    <t xml:space="preserve">Pasivos financieros a costo amortizado </t>
  </si>
  <si>
    <t xml:space="preserve">Obligaciones con el público </t>
  </si>
  <si>
    <t>Moneda nacional</t>
  </si>
  <si>
    <t>Moneda extranjera</t>
  </si>
  <si>
    <t>Intereses por pagar sobre obligaciones con el público por depósitos</t>
  </si>
  <si>
    <t>Otras obligaciones diversas con el público</t>
  </si>
  <si>
    <t>Obligaciones por depósitos de instituciones financieras y de organismos internacionales</t>
  </si>
  <si>
    <t>Obligaciones por emisión de deuda</t>
  </si>
  <si>
    <t>Pasivos por operaciones de reporto</t>
  </si>
  <si>
    <t>Obligaciones con instituciones financieras y por otros financiamientos</t>
  </si>
  <si>
    <t>Arrendamiento financiero</t>
  </si>
  <si>
    <t>Reservas técnicas</t>
  </si>
  <si>
    <t>Pasivos fiscales</t>
  </si>
  <si>
    <t>Obligaciones subordinadas y/o convertibles en capital</t>
  </si>
  <si>
    <t>Otros pasivos y provisiones</t>
  </si>
  <si>
    <t>Total Pasivos</t>
  </si>
  <si>
    <t>Patrimonio</t>
  </si>
  <si>
    <t>Capital social pagado</t>
  </si>
  <si>
    <t>Aportes a capitalizar</t>
  </si>
  <si>
    <t>Obligaciones convertibles en capital</t>
  </si>
  <si>
    <t>Capital donado</t>
  </si>
  <si>
    <t>Reservas patrimoniales</t>
  </si>
  <si>
    <t>Resultados acumulados</t>
  </si>
  <si>
    <t>Resultado del ejercicio</t>
  </si>
  <si>
    <t>Otro resultado integral neto</t>
  </si>
  <si>
    <t>Ajustes de transición</t>
  </si>
  <si>
    <t>Total patrimonio atribuible a la participación de la controladora</t>
  </si>
  <si>
    <t>Activos</t>
  </si>
  <si>
    <t>Total patrimonio</t>
  </si>
  <si>
    <t>Total pasivo más patrimonio</t>
  </si>
  <si>
    <t>Cuentas contingentes</t>
  </si>
  <si>
    <t>Cuentas de orden</t>
  </si>
  <si>
    <t>Las notas adjuntas son parte integral de estos Estados financieros consolidados</t>
  </si>
  <si>
    <t>El presente Estado de situación financiera consolidado fue aprobado por la Junta Directiva bajo la responsabilidad de los funcionarios que lo suscriben.</t>
  </si>
  <si>
    <t>2.- Las cifras deben expresarse en córdobas y sin decimales.</t>
  </si>
  <si>
    <t>3.- El Estado de situación financiera consolidado deberá presentarse en este formato y no debe ser modificado.</t>
  </si>
  <si>
    <t>Estado de resultados</t>
  </si>
  <si>
    <t>Nota</t>
  </si>
  <si>
    <t>Ingresos financieros</t>
  </si>
  <si>
    <t xml:space="preserve">Ingresos financieros por efectivo </t>
  </si>
  <si>
    <t>Ingresos financieros por inversiones</t>
  </si>
  <si>
    <t>Ingresos financieros por cartera de créditos</t>
  </si>
  <si>
    <t>Otros ingresos financieros</t>
  </si>
  <si>
    <t>Gastos financieros por obligaciones con el público</t>
  </si>
  <si>
    <t>Gastos financieros por depósitos de instituciones financieras y de organismos internacionales</t>
  </si>
  <si>
    <t>Gastos financieros por emisión de deuda</t>
  </si>
  <si>
    <t>Gastos financieros por operaciones de reporto</t>
  </si>
  <si>
    <t>Gastos financieros por obligaciones con instituciones financieras y por otros financiamientos</t>
  </si>
  <si>
    <t>Gastos financieros por cuentas por pagar</t>
  </si>
  <si>
    <t>Gastos financieros por obligaciones con el Banco Central de Nicaragua</t>
  </si>
  <si>
    <t>Gastos financieros por obligaciones subordinadas y/o convertibles en capital</t>
  </si>
  <si>
    <t>Otros gastos financieros</t>
  </si>
  <si>
    <t xml:space="preserve">Margen financiero antes de mantenimiento de valor </t>
  </si>
  <si>
    <t>Ajustes netos por mantenimiento de valor</t>
  </si>
  <si>
    <t>Margen financiero, bruto</t>
  </si>
  <si>
    <t>Resultados por deterioro de activos financieros</t>
  </si>
  <si>
    <t>Margen financiero, neto después de deterioro de activos financieros</t>
  </si>
  <si>
    <t>Ingresos (gastos) operativos, neto</t>
  </si>
  <si>
    <t>Resultado operativo</t>
  </si>
  <si>
    <t>Resultados por participación en asociadas, negocios conjuntos y subsidiarias</t>
  </si>
  <si>
    <t>Dividendos y retribuciones por instrumentos de patrimonio</t>
  </si>
  <si>
    <t>Ganancia por valoración y venta de activos y otros ingresos</t>
  </si>
  <si>
    <t>Pérdida por valoración y venta de activos</t>
  </si>
  <si>
    <t>Resultado después de ingresos y gastos operativos</t>
  </si>
  <si>
    <t>Ajustes netos por diferencial cambiario</t>
  </si>
  <si>
    <t>Resultado después de diferencial cambiario</t>
  </si>
  <si>
    <t>Gastos de administración</t>
  </si>
  <si>
    <t>Resultados por deterioro de activos no financieros</t>
  </si>
  <si>
    <t>Resultados de operaciones antes de impuestos y contribuciones por leyes especiales</t>
  </si>
  <si>
    <t>Contribuciones por leyes especiales</t>
  </si>
  <si>
    <t>Gasto por impuesto sobre la renta</t>
  </si>
  <si>
    <t>El presente Estado de resultados consolidado fue aprobado por la Junta Directiva bajo la responsabilidad de los funcionarios que lo suscriben.</t>
  </si>
  <si>
    <t>1.- Las cifras deben expresarse en córdobas y sin decimales.</t>
  </si>
  <si>
    <t>2.- El Estado de resultados consolidado deberá presentarse en este formato y no debe ser modificado.</t>
  </si>
  <si>
    <t>Participación controladora</t>
  </si>
  <si>
    <t xml:space="preserve">Moneda nacional </t>
  </si>
  <si>
    <t>Estado de otro resultado integral consolidado</t>
  </si>
  <si>
    <t>Otro resultado integral</t>
  </si>
  <si>
    <t>Partidas que no se reclasificarán al resultado del ejercicio</t>
  </si>
  <si>
    <t xml:space="preserve">Ajustes por revaluación de propiedades, planta y equipo  </t>
  </si>
  <si>
    <t>Ajuste por revaluación de terrenos</t>
  </si>
  <si>
    <t xml:space="preserve">Ajuste por revaluación de edificios </t>
  </si>
  <si>
    <t>Instrumentos de patrimonio a valor razonable con cambios en otro resultado integral</t>
  </si>
  <si>
    <t>Resultados por valoración</t>
  </si>
  <si>
    <t>Reservas para obligaciones laborales al retiro</t>
  </si>
  <si>
    <t xml:space="preserve">Otros resultados </t>
  </si>
  <si>
    <t>Impuesto a las ganancias relacionado con partidas que no se reclasifican</t>
  </si>
  <si>
    <t>Partidas que se reclasificarán al resultado del ejercicio</t>
  </si>
  <si>
    <t>Entidades valoradas por el método de la participación</t>
  </si>
  <si>
    <t>Importes transferidos al estado de resultados</t>
  </si>
  <si>
    <t>Otras reclasificaciones</t>
  </si>
  <si>
    <t>Diferencia de cotización de instrumentos financieros</t>
  </si>
  <si>
    <t>Impuesto a las ganancias relacionado con partidas que pueden ser reclasificadas</t>
  </si>
  <si>
    <t>Total resultados integrales</t>
  </si>
  <si>
    <t>Resultados integrales atribuibles a:</t>
  </si>
  <si>
    <t>El presente Estado de otro resultado integral consolidado fue aprobado por la Junta Directiva bajo la responsabilidad de los funcionarios que lo suscriben.</t>
  </si>
  <si>
    <t>2.- El Estado de Otro resultado integral consolidado deberá presentarse en este formato y no debe ser modificado.</t>
  </si>
  <si>
    <t>Estado de cambios en el patrimonio consolidado</t>
  </si>
  <si>
    <t>Atribuible a la participación de la controladora</t>
  </si>
  <si>
    <t>Capital suscrito</t>
  </si>
  <si>
    <t>Capital suscrito no pagado</t>
  </si>
  <si>
    <t xml:space="preserve">Aportes a capitalizar </t>
  </si>
  <si>
    <t xml:space="preserve">Resultados acumulados </t>
  </si>
  <si>
    <t>Total atribuible a la participación de la controladora</t>
  </si>
  <si>
    <t>Saldo al 31 de diciembre de 2X18</t>
  </si>
  <si>
    <t xml:space="preserve">Resultado del ejercicio </t>
  </si>
  <si>
    <t xml:space="preserve">Otro resultado integral </t>
  </si>
  <si>
    <t xml:space="preserve">Total resultados integrales </t>
  </si>
  <si>
    <t xml:space="preserve">Otras transacciones del patrimonio </t>
  </si>
  <si>
    <t>Aportes para incrementos de capital</t>
  </si>
  <si>
    <t>Primas de emisión</t>
  </si>
  <si>
    <t xml:space="preserve">Dividendos pagados </t>
  </si>
  <si>
    <t xml:space="preserve">Dividendos en acciones </t>
  </si>
  <si>
    <t>Traspaso de los resultados acumulados a  reserva legal</t>
  </si>
  <si>
    <t xml:space="preserve">Capitalización de utilidades acumuladas  </t>
  </si>
  <si>
    <t xml:space="preserve">Otros cambios en el patrimonio </t>
  </si>
  <si>
    <r>
      <rPr>
        <sz val="9"/>
        <rFont val="Calibri"/>
        <family val="2"/>
        <scheme val="minor"/>
      </rPr>
      <t>Otro resultado integral</t>
    </r>
    <r>
      <rPr>
        <sz val="9"/>
        <color theme="4" tint="-0.249977111117893"/>
        <rFont val="Calibri"/>
        <family val="2"/>
        <scheme val="minor"/>
      </rPr>
      <t xml:space="preserve"> </t>
    </r>
  </si>
  <si>
    <t>Saldo al 31 de diciembre del 2X20</t>
  </si>
  <si>
    <t>Total Otras transacciones del patrimonio</t>
  </si>
  <si>
    <t>El presente Estado de cambios en el patrimonio consolidado fue aprobado por la Junta Directiva bajo la responsabilidad de los funcionarios que lo suscriben.</t>
  </si>
  <si>
    <t>Flujos de efectivo de las actividades de operación</t>
  </si>
  <si>
    <t xml:space="preserve">Resultado del ejercicio  </t>
  </si>
  <si>
    <t xml:space="preserve">Ajustes para obtener los flujos de efectivo de las actividades de operación: </t>
  </si>
  <si>
    <t>Provisiones para cartera de créditos</t>
  </si>
  <si>
    <t>Provisiones para cuentas por cobrar</t>
  </si>
  <si>
    <t>Deterioro de activos financieros</t>
  </si>
  <si>
    <t>Deterioro de activos no financieros</t>
  </si>
  <si>
    <t>Efectos cambiarios</t>
  </si>
  <si>
    <t xml:space="preserve">Ingresos por intereses </t>
  </si>
  <si>
    <r>
      <t>Gastos por intereses</t>
    </r>
    <r>
      <rPr>
        <sz val="9"/>
        <color rgb="FFFF0000"/>
        <rFont val="Calibri"/>
        <family val="2"/>
        <scheme val="minor"/>
      </rPr>
      <t xml:space="preserve"> </t>
    </r>
  </si>
  <si>
    <t>Otros ajustes</t>
  </si>
  <si>
    <t>Provisión para primas por cobrar</t>
  </si>
  <si>
    <t>Total ajustes</t>
  </si>
  <si>
    <t>Cartera a costo amortizado</t>
  </si>
  <si>
    <t>Operaciones de reporto</t>
  </si>
  <si>
    <t>Cartera de créditos</t>
  </si>
  <si>
    <t>Cuentas por cobrar</t>
  </si>
  <si>
    <t>(Aumento) disminución neto de los activos de operación:</t>
  </si>
  <si>
    <t>2XX9</t>
  </si>
  <si>
    <t>2XX8</t>
  </si>
  <si>
    <t xml:space="preserve">Aumento (disminución) neto de los pasivos de operación: </t>
  </si>
  <si>
    <t>Obligaciones con el público</t>
  </si>
  <si>
    <t>Reservas técnicas y matemáticas neta</t>
  </si>
  <si>
    <t>Cobros/pagos por impuesto sobre la renta</t>
  </si>
  <si>
    <t>Cobros/pagos por intereses</t>
  </si>
  <si>
    <t>Intereses cobrados</t>
  </si>
  <si>
    <t>Intereses pagados</t>
  </si>
  <si>
    <t>Flujos de efectivo de las actividades de inversión</t>
  </si>
  <si>
    <t>Instrumentos de deuda a valor razonable con cambios en otro resultado integral (activo)</t>
  </si>
  <si>
    <t>Instrumentos de deuda a costo amortizado (activo)</t>
  </si>
  <si>
    <t>Adquisición de activos materiales</t>
  </si>
  <si>
    <t>Adquisición de activos intangibles</t>
  </si>
  <si>
    <t>Otros pagos relacionados con actividades de inversión</t>
  </si>
  <si>
    <t>Venta de activos materiales</t>
  </si>
  <si>
    <t>Venta de activos intangibles</t>
  </si>
  <si>
    <t>Otros cobros relacionados con actividades de inversión</t>
  </si>
  <si>
    <t>Flujos de efectivo de las actividades de financiación</t>
  </si>
  <si>
    <t>Dividendos pagados</t>
  </si>
  <si>
    <t>Préstamos cancelados (*)</t>
  </si>
  <si>
    <t>Emisión de deuda</t>
  </si>
  <si>
    <t>Pasivos subordinados</t>
  </si>
  <si>
    <t>Aportes de capital</t>
  </si>
  <si>
    <t>Otros pagos relacionados con actividades de financiación</t>
  </si>
  <si>
    <t>Préstamos recibidos (*)</t>
  </si>
  <si>
    <t>Otros cobros relacionados con actividades de financiación</t>
  </si>
  <si>
    <t>Aumento (Disminución) neto de efectivo y equivalentes de efectivo</t>
  </si>
  <si>
    <t>Efecto de las variaciones de los tipos de cambio</t>
  </si>
  <si>
    <t>Efectivo y equivalentes de efectivo al inicio del ejercicio</t>
  </si>
  <si>
    <t>Total de efectivo y equivalentes de efectivo al final del ejercicio</t>
  </si>
  <si>
    <r>
      <t xml:space="preserve">(*) Incluyen los préstamos con el </t>
    </r>
    <r>
      <rPr>
        <sz val="9"/>
        <rFont val="Calibri"/>
        <family val="2"/>
        <scheme val="minor"/>
      </rPr>
      <t>Banco Central de Nicaragua</t>
    </r>
    <r>
      <rPr>
        <sz val="9"/>
        <color theme="1"/>
        <rFont val="Calibri"/>
        <family val="2"/>
        <scheme val="minor"/>
      </rPr>
      <t xml:space="preserve"> y con instituciones financieras y por otros financiamientos</t>
    </r>
  </si>
  <si>
    <t>El presente Estado de flujos de efectivo consolidado fue aprobado por la Junta Directiva bajo la responsabilidad de los funcionarios que lo suscriben.</t>
  </si>
  <si>
    <t>2.- Se permite agregar en este formato cuentas o transacciones específicas del flujo de efectivo.</t>
  </si>
  <si>
    <t>Estado de flujos de efectivo consolidado</t>
  </si>
  <si>
    <t>2.- Se permite agregar en este formato cuentas o transacciones específicas del patrimonio.</t>
  </si>
  <si>
    <t>Tenedora</t>
  </si>
  <si>
    <t>Banco</t>
  </si>
  <si>
    <t>Institución I</t>
  </si>
  <si>
    <t>Institución II</t>
  </si>
  <si>
    <t>Ajustes</t>
  </si>
  <si>
    <t>Eliminaciones</t>
  </si>
  <si>
    <t>Caja</t>
  </si>
  <si>
    <t>Banco Central de Nicaragua</t>
  </si>
  <si>
    <t>Vigentes</t>
  </si>
  <si>
    <t>Prorrogados</t>
  </si>
  <si>
    <t>Reestructurados</t>
  </si>
  <si>
    <t>Vencidos</t>
  </si>
  <si>
    <t>Deudores por primas, neto</t>
  </si>
  <si>
    <t>Instituciones reaseguradoras y reafianzadoras, neto</t>
  </si>
  <si>
    <t>Hoja de trabajo de consolidación</t>
  </si>
  <si>
    <t xml:space="preserve">Instituciones financieras </t>
  </si>
  <si>
    <t>Depósitos restringidos</t>
  </si>
  <si>
    <t>Equivalentes de efectivo</t>
  </si>
  <si>
    <t>Cobro judicial</t>
  </si>
  <si>
    <t>Intereses y comisiones por cobrar sobre cartera de créditos</t>
  </si>
  <si>
    <t xml:space="preserve">Provisión de cartera de créditos </t>
  </si>
  <si>
    <t>En subsidiarias</t>
  </si>
  <si>
    <t>Subsidiaria I</t>
  </si>
  <si>
    <t>Costo</t>
  </si>
  <si>
    <t>Subsidiaria II</t>
  </si>
  <si>
    <t>Asociada I</t>
  </si>
  <si>
    <t>Asociada II</t>
  </si>
  <si>
    <t>En asociadas</t>
  </si>
  <si>
    <t>Fondo de comercio, neto</t>
  </si>
  <si>
    <t>Software, neto</t>
  </si>
  <si>
    <t>Otros activos intangibles, neto</t>
  </si>
  <si>
    <t>Depósitos a la vista</t>
  </si>
  <si>
    <t>Depósitos de ahorro</t>
  </si>
  <si>
    <t>Depósitos a plazo</t>
  </si>
  <si>
    <t>Otros depósitos del público</t>
  </si>
  <si>
    <t>Gastos de emisión y colocación de obligaciones con instituciones financieras y por otros financiamientos</t>
  </si>
  <si>
    <t>Obligaciones subordinadas</t>
  </si>
  <si>
    <t>Gastos de emisión y colocación de obligaciones subordinadas  y/o convertible en capital</t>
  </si>
  <si>
    <t>Otros pasivos</t>
  </si>
  <si>
    <t>Otras provisiones</t>
  </si>
  <si>
    <t>Cuentas contingentes y de orden</t>
  </si>
  <si>
    <t>Obligaciones contingentes por garantías otorgadas</t>
  </si>
  <si>
    <t>Obligaciones contingentes por cartas de crédito</t>
  </si>
  <si>
    <t xml:space="preserve">Otras contingencias asumidas </t>
  </si>
  <si>
    <t>Operaciones con fideicomisos</t>
  </si>
  <si>
    <t>Operaciones de confianza</t>
  </si>
  <si>
    <t>Garantías recibidas</t>
  </si>
  <si>
    <t>Líneas de crédito otorgadas pendientes de utilización</t>
  </si>
  <si>
    <t>Cuentas saneadas</t>
  </si>
  <si>
    <t>Ingresos en suspenso</t>
  </si>
  <si>
    <t>Intereses y comisiones documentados</t>
  </si>
  <si>
    <t>Inversiones dadas en garantía</t>
  </si>
  <si>
    <t>Cartera dada en garantía</t>
  </si>
  <si>
    <t>Bienes dados en garantía</t>
  </si>
  <si>
    <t>Otras cuentas de registro</t>
  </si>
  <si>
    <t xml:space="preserve">Gastos financieros </t>
  </si>
  <si>
    <t>Gastos (ingresos) de provisión para incobrabilidad de créditos y otras cuentas por cobrar, neto</t>
  </si>
  <si>
    <t>Gastos (ingresos) por saneamiento de rendimientos devengados no percibidos, neto</t>
  </si>
  <si>
    <t xml:space="preserve">Gastos (ingresos) de deterioro de valor de Inversiones </t>
  </si>
  <si>
    <t>4.-En el caso de que no existan saldos en ninguna de las cuentas del estado de otro resultado integral consolidado durante el período, deberá presentarse este formato firmado por los funcionarios que correspondan.</t>
  </si>
  <si>
    <t xml:space="preserve">Resultados por participación </t>
  </si>
  <si>
    <t>Ganancia por venta de inversiones</t>
  </si>
  <si>
    <t>Otras ganancias por valoración y venta de activos y otros ingresos</t>
  </si>
  <si>
    <t>Pérdida por venta de inversiones</t>
  </si>
  <si>
    <t>Otras pérdidas por valoración y venta de activos</t>
  </si>
  <si>
    <t>Gastos de personal</t>
  </si>
  <si>
    <t>Gastos por servicios externos</t>
  </si>
  <si>
    <t>Gastos de transporte y comunicaciones</t>
  </si>
  <si>
    <t>Gastos de infraestructura</t>
  </si>
  <si>
    <t>Gastos generales</t>
  </si>
  <si>
    <t>En negocios conjuntos</t>
  </si>
  <si>
    <t xml:space="preserve">Método de participación </t>
  </si>
  <si>
    <t xml:space="preserve">Al ______________
</t>
  </si>
  <si>
    <t>(Expresado en córdobas)</t>
  </si>
  <si>
    <t>5.- En el caso que el grupo financiero aplique un cambio contable de forma retroactiva (NIC 8), deberá presentar una columna adicional en el estado de situación financiera consolidado al comienzo del primer período inmediato anterior.</t>
  </si>
  <si>
    <t xml:space="preserve">Por __________________________
</t>
  </si>
  <si>
    <t>3.- En el caso de que existiesen rubros (líneas del estado financiero)  con saldos cero en los períodos comparados, los mismos no serán presentados en el estado de resultados consolidado.</t>
  </si>
  <si>
    <t>3.- En el caso de que existiesen rubros (líneas del estado financiero) con saldos cero en los períodos comparados, los mismos no serán presentados en el estado de otro resultado integral consolidado.</t>
  </si>
  <si>
    <t>Saldo al 31 de Diciembre del 2X19</t>
  </si>
  <si>
    <t>3.- En el caso de que existiesen rubros (líneas del estado financiero)  con saldos cero en los períodos comparados, los mismos no serán presentados en el estado de cambios en el patrimonio consolidado.</t>
  </si>
  <si>
    <t>Instrumento de deuda a valor razonable con cambios en resultados</t>
  </si>
  <si>
    <t>Instrumento de deuda a valor razonable con cambios en otro resultado integral</t>
  </si>
  <si>
    <t>Total efectivo (utilizado en) provisto por actividades de operación</t>
  </si>
  <si>
    <t>Efectivo neto (utilizado en) provisto por actividades de operación</t>
  </si>
  <si>
    <t>Efectivo neto provisto por (utilizado en) actividades de inversión</t>
  </si>
  <si>
    <t>Efectivo neto provisto por (utilizado en) actividades de financiación</t>
  </si>
  <si>
    <t>3.- En el caso de que existiesen rubros (líneas del estado financiero)  con saldos cero en los períodos comparados, los mismos no serán presentados en el estado de flujos de efectivo consolidado</t>
  </si>
  <si>
    <t>Cartera de créditos, neto</t>
  </si>
  <si>
    <t xml:space="preserve">4.- En el caso de que existiesen rubros (líneas del estado financiero) con saldos cero en los períodos comparados, los mismos no serán presentados en el estado de situación financiera consolidado.  </t>
  </si>
  <si>
    <t xml:space="preserve"> Del país</t>
  </si>
  <si>
    <t xml:space="preserve"> Del exterior</t>
  </si>
  <si>
    <t>Negocios conjuntos I</t>
  </si>
  <si>
    <t>1.- Para efectos de presentación del Estado de situación financiera consolidado auditado, los saldos de la cuenta de resultados acumulados y la cuenta de resultado del ejercicio se presentaran sumados en una sola línea bajo el nombre de Resultados acumulados.</t>
  </si>
  <si>
    <t>Grupo financiero ______________ y Subsidiarias</t>
  </si>
  <si>
    <t>Al XX de XX de 20XX</t>
  </si>
  <si>
    <t>(Expresado en cifras completas en córdobas con dos decimales)</t>
  </si>
  <si>
    <t>NOMBRE DE LA CUENTA</t>
  </si>
  <si>
    <t>Total antes de Ajustes y Eliminaciones</t>
  </si>
  <si>
    <t>Saldos Consolidados</t>
  </si>
  <si>
    <t>Diferimiento de comisiones y otros</t>
  </si>
  <si>
    <t>Deterioro de participaciones</t>
  </si>
  <si>
    <t>Otro Resultado Integral</t>
  </si>
  <si>
    <t>Subsidiaria III</t>
  </si>
  <si>
    <t>Asociada III</t>
  </si>
  <si>
    <t>1.- Las cifras deben expresarse en córdobas y con 2 decimales.</t>
  </si>
  <si>
    <t>2.- Para efectos de uniformidad de las operaciones descritas en esta hoja de trabajo, deberá considerarse las agrupaciones definidas en la tabla de equivalencias de cuentas para los estados financieros consolidados.</t>
  </si>
  <si>
    <t>Débitos</t>
  </si>
  <si>
    <t>Créditos</t>
  </si>
  <si>
    <t>Anexo 6-7</t>
  </si>
  <si>
    <t>3.- Agregar u omitir las columnas necesarias para detallar las operaciones de entidades del grupo, así como, las cuentas de participación relacionadas.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</si>
</sst>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 #,##0_-;\-* #,##0_-;_-* &quot;-&quot;??_-;_-@_-"/>
    <numFmt numFmtId="166" formatCode="_(* #,##0_);_(* \(#,##0\);_(* &quot;-&quot;??_);_(@_)"/>
    <numFmt numFmtId="167" formatCode="0.000000%"/>
  </numFmts>
  <fonts count="37" x14ac:knownFonts="1">
    <font>
      <sz val="11"/>
      <color theme="1"/>
      <name val="Calibri"/>
      <family val="2"/>
      <scheme val="minor"/>
    </font>
    <font>
      <sz val="10"/>
      <name val="MS Sans Serif"/>
      <family val="2"/>
    </font>
    <font>
      <sz val="10"/>
      <name val="Arial"/>
      <family val="2"/>
    </font>
    <font>
      <b/>
      <sz val="11"/>
      <color theme="1"/>
      <name val="Calibri"/>
      <family val="2"/>
      <scheme val="minor"/>
    </font>
    <font>
      <sz val="9"/>
      <name val="Calibri"/>
      <family val="2"/>
      <scheme val="minor"/>
    </font>
    <font>
      <b/>
      <sz val="11"/>
      <color theme="0" tint="-0.499984740745262"/>
      <name val="Calibri"/>
      <family val="2"/>
      <scheme val="minor"/>
    </font>
    <font>
      <sz val="9"/>
      <color theme="1"/>
      <name val="Calibri"/>
      <family val="2"/>
      <scheme val="minor"/>
    </font>
    <font>
      <b/>
      <sz val="9"/>
      <color rgb="FF002060"/>
      <name val="Calibri"/>
      <family val="2"/>
      <scheme val="minor"/>
    </font>
    <font>
      <b/>
      <sz val="9"/>
      <name val="Calibri"/>
      <family val="2"/>
      <scheme val="minor"/>
    </font>
    <font>
      <b/>
      <sz val="9"/>
      <color theme="0" tint="-0.499984740745262"/>
      <name val="Calibri"/>
      <family val="2"/>
      <scheme val="minor"/>
    </font>
    <font>
      <b/>
      <sz val="9"/>
      <color theme="1"/>
      <name val="Calibri"/>
      <family val="2"/>
      <scheme val="minor"/>
    </font>
    <font>
      <b/>
      <sz val="9"/>
      <color theme="0"/>
      <name val="Calibri"/>
      <family val="2"/>
      <scheme val="minor"/>
    </font>
    <font>
      <sz val="9"/>
      <color rgb="FFFF0000"/>
      <name val="Calibri"/>
      <family val="2"/>
      <scheme val="minor"/>
    </font>
    <font>
      <i/>
      <sz val="9"/>
      <name val="Calibri"/>
      <family val="2"/>
      <scheme val="minor"/>
    </font>
    <font>
      <sz val="9"/>
      <name val="Arial"/>
      <family val="2"/>
    </font>
    <font>
      <sz val="9"/>
      <color theme="0" tint="-0.499984740745262"/>
      <name val="Calibri"/>
      <family val="2"/>
      <scheme val="minor"/>
    </font>
    <font>
      <sz val="11"/>
      <name val="Calibri"/>
      <family val="2"/>
      <scheme val="minor"/>
    </font>
    <font>
      <b/>
      <sz val="11"/>
      <name val="Calibri"/>
      <family val="2"/>
      <scheme val="minor"/>
    </font>
    <font>
      <b/>
      <u/>
      <sz val="9"/>
      <name val="Calibri"/>
      <family val="2"/>
    </font>
    <font>
      <b/>
      <u/>
      <sz val="9"/>
      <name val="Calibri"/>
      <family val="2"/>
      <scheme val="minor"/>
    </font>
    <font>
      <b/>
      <sz val="9"/>
      <color rgb="FFFF0000"/>
      <name val="Calibri"/>
      <family val="2"/>
      <scheme val="minor"/>
    </font>
    <font>
      <b/>
      <sz val="10"/>
      <name val="Calibri"/>
      <family val="2"/>
      <scheme val="minor"/>
    </font>
    <font>
      <sz val="9"/>
      <color theme="1"/>
      <name val="Calibri"/>
      <family val="2"/>
    </font>
    <font>
      <sz val="9"/>
      <name val="Calibri"/>
      <family val="2"/>
    </font>
    <font>
      <sz val="10"/>
      <color theme="1"/>
      <name val="Calibri"/>
      <family val="2"/>
      <scheme val="minor"/>
    </font>
    <font>
      <sz val="9"/>
      <color theme="4" tint="-0.249977111117893"/>
      <name val="Calibri"/>
      <family val="2"/>
      <scheme val="minor"/>
    </font>
    <font>
      <b/>
      <sz val="10"/>
      <color theme="5" tint="-0.249977111117893"/>
      <name val="Calibri"/>
      <family val="2"/>
      <scheme val="minor"/>
    </font>
    <font>
      <b/>
      <sz val="10"/>
      <color theme="1" tint="0.499984740745262"/>
      <name val="Calibri"/>
      <family val="2"/>
      <scheme val="minor"/>
    </font>
    <font>
      <sz val="11"/>
      <color theme="1"/>
      <name val="Calibri"/>
      <family val="2"/>
      <scheme val="minor"/>
    </font>
    <font>
      <b/>
      <sz val="11"/>
      <color theme="0"/>
      <name val="Calibri"/>
      <family val="2"/>
      <scheme val="minor"/>
    </font>
    <font>
      <b/>
      <sz val="11"/>
      <color theme="3" tint="-0.249977111117893"/>
      <name val="Calibri"/>
      <family val="2"/>
      <scheme val="minor"/>
    </font>
    <font>
      <b/>
      <u/>
      <sz val="12"/>
      <name val="Calibri"/>
      <family val="2"/>
    </font>
    <font>
      <sz val="12"/>
      <color theme="1"/>
      <name val="Calibri"/>
      <family val="2"/>
      <scheme val="minor"/>
    </font>
    <font>
      <sz val="12"/>
      <name val="Calibri"/>
      <family val="2"/>
      <scheme val="minor"/>
    </font>
    <font>
      <b/>
      <sz val="12"/>
      <name val="Calibri"/>
      <family val="2"/>
      <scheme val="minor"/>
    </font>
    <font>
      <sz val="10"/>
      <name val="Calibri"/>
      <family val="2"/>
      <scheme val="minor"/>
    </font>
    <font>
      <b/>
      <sz val="12"/>
      <color theme="0" tint="-0.499984740745262"/>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theme="1" tint="0.499984740745262"/>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2" fillId="0" borderId="0"/>
    <xf numFmtId="0" fontId="2" fillId="0" borderId="0"/>
    <xf numFmtId="0" fontId="14" fillId="0" borderId="0"/>
    <xf numFmtId="43" fontId="28" fillId="0" borderId="0" applyFont="0" applyFill="0" applyBorder="0" applyAlignment="0" applyProtection="0"/>
    <xf numFmtId="0" fontId="2" fillId="0" borderId="0"/>
    <xf numFmtId="0" fontId="28" fillId="0" borderId="0"/>
  </cellStyleXfs>
  <cellXfs count="276">
    <xf numFmtId="0" fontId="0" fillId="0" borderId="0" xfId="0"/>
    <xf numFmtId="0" fontId="0" fillId="2" borderId="0" xfId="0" applyFill="1"/>
    <xf numFmtId="0" fontId="5" fillId="2" borderId="0" xfId="0" applyFont="1" applyFill="1" applyAlignment="1">
      <alignment horizontal="center"/>
    </xf>
    <xf numFmtId="0" fontId="6" fillId="2" borderId="0" xfId="0" applyFont="1" applyFill="1" applyBorder="1" applyAlignment="1">
      <alignment vertical="center"/>
    </xf>
    <xf numFmtId="0" fontId="7" fillId="2" borderId="0" xfId="0" applyFont="1" applyFill="1" applyBorder="1" applyAlignment="1">
      <alignment horizontal="center" vertical="center"/>
    </xf>
    <xf numFmtId="0" fontId="6" fillId="2" borderId="0" xfId="0" applyFont="1" applyFill="1" applyBorder="1" applyAlignment="1">
      <alignment horizontal="center" vertical="center"/>
    </xf>
    <xf numFmtId="0" fontId="6" fillId="0" borderId="0" xfId="0" applyFont="1"/>
    <xf numFmtId="0" fontId="0" fillId="0" borderId="0" xfId="0" applyFont="1" applyBorder="1"/>
    <xf numFmtId="0" fontId="3" fillId="0" borderId="0" xfId="0" applyFont="1" applyBorder="1"/>
    <xf numFmtId="0" fontId="3" fillId="0" borderId="0" xfId="0" applyFont="1"/>
    <xf numFmtId="0" fontId="0" fillId="0" borderId="0" xfId="0" applyAlignment="1"/>
    <xf numFmtId="0" fontId="9" fillId="2" borderId="0" xfId="0" applyFont="1" applyFill="1" applyBorder="1" applyAlignment="1">
      <alignment horizontal="center" vertical="center"/>
    </xf>
    <xf numFmtId="0" fontId="8" fillId="2" borderId="0" xfId="0" applyFont="1" applyFill="1" applyBorder="1" applyAlignment="1">
      <alignment vertical="center"/>
    </xf>
    <xf numFmtId="0" fontId="9" fillId="2" borderId="0" xfId="2" applyFont="1" applyFill="1" applyBorder="1" applyAlignment="1">
      <alignment horizontal="center" vertical="center"/>
    </xf>
    <xf numFmtId="0" fontId="6" fillId="2" borderId="0" xfId="0" applyFont="1" applyFill="1" applyAlignment="1">
      <alignment horizontal="center"/>
    </xf>
    <xf numFmtId="0" fontId="9" fillId="2" borderId="0" xfId="0" applyFont="1" applyFill="1" applyAlignment="1">
      <alignment horizontal="center"/>
    </xf>
    <xf numFmtId="0" fontId="15" fillId="2" borderId="0" xfId="0" applyFont="1" applyFill="1"/>
    <xf numFmtId="0" fontId="6" fillId="0" borderId="0" xfId="0" applyFont="1" applyAlignment="1">
      <alignment vertical="center"/>
    </xf>
    <xf numFmtId="0" fontId="12" fillId="0" borderId="0" xfId="0" applyFont="1"/>
    <xf numFmtId="0" fontId="8" fillId="2" borderId="0" xfId="2" applyFont="1" applyFill="1" applyBorder="1" applyAlignment="1">
      <alignment vertical="top" wrapText="1"/>
    </xf>
    <xf numFmtId="0" fontId="6" fillId="2" borderId="0" xfId="0" applyFont="1" applyFill="1"/>
    <xf numFmtId="0" fontId="6" fillId="0" borderId="0" xfId="0" applyFont="1" applyBorder="1" applyAlignment="1">
      <alignment vertical="top" wrapText="1"/>
    </xf>
    <xf numFmtId="0" fontId="6" fillId="0" borderId="0" xfId="0" applyFont="1" applyAlignment="1">
      <alignment horizontal="justify" wrapText="1"/>
    </xf>
    <xf numFmtId="0" fontId="18" fillId="0" borderId="0" xfId="0" applyFont="1"/>
    <xf numFmtId="0" fontId="19" fillId="0" borderId="0" xfId="0" applyFont="1"/>
    <xf numFmtId="0" fontId="4" fillId="0" borderId="0" xfId="0" applyFont="1"/>
    <xf numFmtId="0" fontId="6" fillId="0" borderId="0" xfId="0" applyFont="1" applyBorder="1"/>
    <xf numFmtId="0" fontId="17" fillId="3" borderId="0" xfId="2" applyFont="1" applyFill="1" applyBorder="1" applyAlignment="1">
      <alignment vertical="center"/>
    </xf>
    <xf numFmtId="0" fontId="4" fillId="2" borderId="0" xfId="0" applyFont="1" applyFill="1" applyBorder="1" applyAlignment="1">
      <alignment horizontal="center"/>
    </xf>
    <xf numFmtId="43" fontId="0" fillId="0" borderId="0" xfId="0" applyNumberFormat="1"/>
    <xf numFmtId="0" fontId="6" fillId="0" borderId="0" xfId="0" applyFont="1" applyBorder="1" applyAlignment="1">
      <alignment horizontal="justify" wrapText="1"/>
    </xf>
    <xf numFmtId="0" fontId="10" fillId="0" borderId="0" xfId="0" applyFont="1" applyBorder="1"/>
    <xf numFmtId="0" fontId="18" fillId="0" borderId="0" xfId="0" applyFont="1" applyBorder="1"/>
    <xf numFmtId="0" fontId="4" fillId="0" borderId="0" xfId="0" applyFont="1" applyBorder="1"/>
    <xf numFmtId="0" fontId="4" fillId="0" borderId="0" xfId="0" applyFont="1" applyBorder="1" applyAlignment="1">
      <alignment vertical="top"/>
    </xf>
    <xf numFmtId="0" fontId="4" fillId="0" borderId="0" xfId="0" applyFont="1" applyAlignment="1">
      <alignment vertical="center"/>
    </xf>
    <xf numFmtId="0" fontId="4" fillId="2" borderId="0" xfId="0" applyFont="1" applyFill="1"/>
    <xf numFmtId="0" fontId="8" fillId="4" borderId="1" xfId="0" applyFont="1" applyFill="1" applyBorder="1" applyAlignment="1">
      <alignment horizontal="right" vertical="center"/>
    </xf>
    <xf numFmtId="0" fontId="6" fillId="2" borderId="1" xfId="0" applyFont="1" applyFill="1" applyBorder="1" applyAlignment="1">
      <alignment horizontal="right" vertical="center"/>
    </xf>
    <xf numFmtId="0" fontId="8" fillId="2" borderId="1" xfId="0" applyFont="1" applyFill="1" applyBorder="1" applyAlignment="1">
      <alignment horizontal="right" vertical="center"/>
    </xf>
    <xf numFmtId="0" fontId="10" fillId="2" borderId="1" xfId="0" applyFont="1" applyFill="1" applyBorder="1" applyAlignment="1">
      <alignment horizontal="right" vertical="center"/>
    </xf>
    <xf numFmtId="0" fontId="11" fillId="5" borderId="1" xfId="0" applyFont="1" applyFill="1" applyBorder="1" applyAlignment="1">
      <alignment horizontal="right" vertical="center"/>
    </xf>
    <xf numFmtId="0" fontId="20" fillId="4" borderId="1" xfId="0" applyFont="1" applyFill="1" applyBorder="1" applyAlignment="1">
      <alignment horizontal="right" vertical="center"/>
    </xf>
    <xf numFmtId="0" fontId="8" fillId="4" borderId="1" xfId="0" applyFont="1" applyFill="1" applyBorder="1" applyAlignment="1">
      <alignment vertical="center"/>
    </xf>
    <xf numFmtId="0" fontId="8" fillId="2" borderId="0" xfId="0" applyFont="1" applyFill="1" applyBorder="1" applyAlignment="1">
      <alignment horizontal="center" vertical="center" wrapText="1"/>
    </xf>
    <xf numFmtId="43" fontId="10" fillId="2" borderId="0" xfId="0" applyNumberFormat="1" applyFont="1" applyFill="1" applyBorder="1" applyAlignment="1">
      <alignment vertical="center"/>
    </xf>
    <xf numFmtId="0" fontId="6" fillId="2" borderId="0" xfId="0" applyFont="1" applyFill="1" applyBorder="1" applyAlignment="1">
      <alignment horizontal="left" vertical="center" indent="2"/>
    </xf>
    <xf numFmtId="43" fontId="8" fillId="2" borderId="0" xfId="0" applyNumberFormat="1" applyFont="1" applyFill="1" applyBorder="1" applyAlignment="1">
      <alignment vertical="center"/>
    </xf>
    <xf numFmtId="43" fontId="8" fillId="2" borderId="0" xfId="0" applyNumberFormat="1" applyFont="1" applyFill="1" applyBorder="1" applyAlignment="1">
      <alignment horizontal="left" vertical="center" indent="4"/>
    </xf>
    <xf numFmtId="0" fontId="8" fillId="2" borderId="0" xfId="0" applyFont="1" applyFill="1" applyBorder="1" applyAlignment="1">
      <alignment vertical="center" wrapText="1"/>
    </xf>
    <xf numFmtId="0" fontId="4" fillId="2" borderId="0" xfId="0" applyFont="1" applyFill="1" applyBorder="1" applyAlignment="1">
      <alignment horizontal="left" vertical="center"/>
    </xf>
    <xf numFmtId="43" fontId="4" fillId="2" borderId="0" xfId="0" applyNumberFormat="1" applyFont="1" applyFill="1" applyBorder="1" applyAlignment="1">
      <alignment horizontal="left" vertical="center" indent="4"/>
    </xf>
    <xf numFmtId="0" fontId="4" fillId="2" borderId="0" xfId="0" applyFont="1" applyFill="1" applyBorder="1" applyAlignment="1">
      <alignment vertical="center"/>
    </xf>
    <xf numFmtId="164" fontId="8" fillId="2" borderId="0" xfId="0" applyNumberFormat="1" applyFont="1" applyFill="1" applyBorder="1" applyAlignment="1">
      <alignment vertical="top"/>
    </xf>
    <xf numFmtId="0" fontId="9" fillId="2" borderId="0" xfId="0" applyFont="1" applyFill="1" applyBorder="1" applyAlignment="1">
      <alignment horizontal="center" vertical="center" wrapText="1"/>
    </xf>
    <xf numFmtId="0" fontId="10" fillId="2" borderId="0" xfId="0" applyFont="1" applyFill="1" applyBorder="1" applyAlignment="1">
      <alignment horizontal="left" vertical="center" indent="2"/>
    </xf>
    <xf numFmtId="43" fontId="4" fillId="2" borderId="0" xfId="0" applyNumberFormat="1" applyFont="1" applyFill="1" applyBorder="1" applyAlignment="1">
      <alignment vertical="center"/>
    </xf>
    <xf numFmtId="43" fontId="6" fillId="2" borderId="0" xfId="0" applyNumberFormat="1" applyFont="1" applyFill="1" applyBorder="1" applyAlignment="1">
      <alignment vertical="center"/>
    </xf>
    <xf numFmtId="164" fontId="4" fillId="2" borderId="0" xfId="0" applyNumberFormat="1" applyFont="1" applyFill="1" applyBorder="1" applyAlignment="1">
      <alignment vertical="top"/>
    </xf>
    <xf numFmtId="3" fontId="4" fillId="2" borderId="0" xfId="0" applyNumberFormat="1" applyFont="1" applyFill="1" applyBorder="1" applyAlignment="1">
      <alignment vertical="center"/>
    </xf>
    <xf numFmtId="3" fontId="6" fillId="2" borderId="4" xfId="0" applyNumberFormat="1" applyFont="1" applyFill="1" applyBorder="1" applyAlignment="1">
      <alignment vertical="center"/>
    </xf>
    <xf numFmtId="3" fontId="6" fillId="2" borderId="0" xfId="0" applyNumberFormat="1" applyFont="1" applyFill="1" applyBorder="1" applyAlignment="1">
      <alignment vertical="center"/>
    </xf>
    <xf numFmtId="3" fontId="4" fillId="2" borderId="4" xfId="0" applyNumberFormat="1" applyFont="1" applyFill="1" applyBorder="1" applyAlignment="1">
      <alignment vertical="center"/>
    </xf>
    <xf numFmtId="0" fontId="4" fillId="0" borderId="0" xfId="0" applyFont="1" applyBorder="1" applyAlignment="1">
      <alignment horizontal="left" vertical="top" wrapText="1"/>
    </xf>
    <xf numFmtId="0" fontId="4" fillId="0" borderId="0" xfId="0" applyFont="1" applyAlignment="1">
      <alignment horizontal="left" wrapText="1"/>
    </xf>
    <xf numFmtId="0" fontId="4" fillId="2" borderId="0" xfId="0" applyFont="1" applyFill="1" applyBorder="1" applyAlignment="1">
      <alignment horizontal="left"/>
    </xf>
    <xf numFmtId="0" fontId="4" fillId="2" borderId="0" xfId="0" applyFont="1" applyFill="1" applyBorder="1" applyAlignment="1">
      <alignment horizontal="left" wrapText="1"/>
    </xf>
    <xf numFmtId="0" fontId="4" fillId="2" borderId="0" xfId="0" applyFont="1" applyFill="1" applyBorder="1" applyAlignment="1">
      <alignment vertical="top" wrapText="1"/>
    </xf>
    <xf numFmtId="0" fontId="4" fillId="2" borderId="0" xfId="0" applyFont="1" applyFill="1" applyBorder="1" applyAlignment="1"/>
    <xf numFmtId="0" fontId="4" fillId="2" borderId="0" xfId="0" applyFont="1" applyFill="1" applyBorder="1" applyAlignment="1">
      <alignment wrapText="1"/>
    </xf>
    <xf numFmtId="0" fontId="8" fillId="2" borderId="0" xfId="0" applyFont="1" applyFill="1" applyBorder="1" applyAlignment="1"/>
    <xf numFmtId="0" fontId="8" fillId="2" borderId="0" xfId="0" applyFont="1" applyFill="1" applyBorder="1" applyAlignment="1">
      <alignment horizontal="justify" vertical="justify" wrapText="1"/>
    </xf>
    <xf numFmtId="0" fontId="10" fillId="2" borderId="0" xfId="0" applyFont="1" applyFill="1" applyBorder="1" applyAlignment="1">
      <alignment vertical="center"/>
    </xf>
    <xf numFmtId="0" fontId="13" fillId="2" borderId="0" xfId="3" applyFont="1" applyFill="1" applyBorder="1" applyAlignment="1">
      <alignment horizontal="left" wrapText="1" indent="1"/>
    </xf>
    <xf numFmtId="0" fontId="4" fillId="2" borderId="0" xfId="2" applyFont="1" applyFill="1" applyBorder="1" applyAlignment="1">
      <alignment horizontal="right"/>
    </xf>
    <xf numFmtId="0" fontId="13" fillId="2" borderId="0" xfId="1" applyFont="1" applyFill="1" applyBorder="1" applyAlignment="1">
      <alignment horizontal="left"/>
    </xf>
    <xf numFmtId="0" fontId="4" fillId="2" borderId="0" xfId="2" applyFont="1" applyFill="1" applyBorder="1"/>
    <xf numFmtId="0" fontId="8" fillId="2" borderId="0" xfId="0" applyFont="1" applyFill="1" applyBorder="1"/>
    <xf numFmtId="0" fontId="4" fillId="2" borderId="0" xfId="0" applyFont="1" applyFill="1" applyBorder="1"/>
    <xf numFmtId="0" fontId="4" fillId="2" borderId="0" xfId="0" applyFont="1" applyFill="1" applyAlignment="1">
      <alignment horizontal="center"/>
    </xf>
    <xf numFmtId="0" fontId="8" fillId="2" borderId="0" xfId="0" applyFont="1" applyFill="1" applyBorder="1" applyAlignment="1">
      <alignment horizontal="center" vertical="center"/>
    </xf>
    <xf numFmtId="0" fontId="8" fillId="2" borderId="0" xfId="0" applyFont="1" applyFill="1" applyBorder="1" applyAlignment="1">
      <alignment horizontal="center"/>
    </xf>
    <xf numFmtId="0" fontId="16" fillId="0" borderId="0" xfId="0" applyFont="1"/>
    <xf numFmtId="0" fontId="8" fillId="2" borderId="0" xfId="0" applyFont="1" applyFill="1" applyAlignment="1">
      <alignment horizontal="center"/>
    </xf>
    <xf numFmtId="0" fontId="17" fillId="2" borderId="0" xfId="0" applyFont="1" applyFill="1" applyAlignment="1">
      <alignment horizontal="center"/>
    </xf>
    <xf numFmtId="3" fontId="4" fillId="2" borderId="0" xfId="0" applyNumberFormat="1" applyFont="1" applyFill="1" applyBorder="1" applyAlignment="1">
      <alignment vertical="top"/>
    </xf>
    <xf numFmtId="166" fontId="22" fillId="2" borderId="4" xfId="0" applyNumberFormat="1" applyFont="1" applyFill="1" applyBorder="1" applyAlignment="1">
      <alignment vertical="center"/>
    </xf>
    <xf numFmtId="165" fontId="23" fillId="2" borderId="0" xfId="0" applyNumberFormat="1" applyFont="1" applyFill="1" applyBorder="1" applyAlignment="1">
      <alignment vertical="center"/>
    </xf>
    <xf numFmtId="0" fontId="4" fillId="0" borderId="0" xfId="0" applyFont="1" applyBorder="1" applyAlignment="1">
      <alignment vertical="top" wrapText="1"/>
    </xf>
    <xf numFmtId="0" fontId="8" fillId="2" borderId="0" xfId="2" applyFont="1" applyFill="1" applyBorder="1" applyAlignment="1">
      <alignment horizontal="left" vertical="center"/>
    </xf>
    <xf numFmtId="0" fontId="8" fillId="2" borderId="0" xfId="2" applyFont="1" applyFill="1" applyBorder="1" applyAlignment="1">
      <alignment horizontal="right" vertical="center"/>
    </xf>
    <xf numFmtId="0" fontId="4" fillId="2" borderId="0" xfId="2" applyFont="1" applyFill="1" applyBorder="1" applyAlignment="1">
      <alignment horizontal="left" vertical="center"/>
    </xf>
    <xf numFmtId="0" fontId="4" fillId="2" borderId="0" xfId="2" applyFont="1" applyFill="1" applyBorder="1" applyAlignment="1">
      <alignment horizontal="left" vertical="center" wrapText="1"/>
    </xf>
    <xf numFmtId="0" fontId="8" fillId="2" borderId="0" xfId="2" applyFont="1" applyFill="1" applyBorder="1" applyAlignment="1">
      <alignment horizontal="right" vertical="top" wrapText="1"/>
    </xf>
    <xf numFmtId="0" fontId="8" fillId="2" borderId="0" xfId="2" applyFont="1" applyFill="1" applyBorder="1" applyAlignment="1">
      <alignment horizontal="center" vertical="top" wrapText="1"/>
    </xf>
    <xf numFmtId="0" fontId="9" fillId="2" borderId="0" xfId="2" applyFont="1" applyFill="1" applyBorder="1" applyAlignment="1">
      <alignment horizontal="center" vertical="center" wrapText="1"/>
    </xf>
    <xf numFmtId="0" fontId="8" fillId="2" borderId="0" xfId="2"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4" xfId="2"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0" applyFont="1" applyFill="1" applyBorder="1" applyAlignment="1">
      <alignment vertical="center" wrapText="1"/>
    </xf>
    <xf numFmtId="0" fontId="10" fillId="2" borderId="4" xfId="2"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0" xfId="0" applyFont="1" applyFill="1" applyBorder="1" applyAlignment="1">
      <alignment vertical="center"/>
    </xf>
    <xf numFmtId="0" fontId="4" fillId="2" borderId="0" xfId="0" applyFont="1" applyFill="1" applyBorder="1" applyAlignment="1">
      <alignment horizontal="left" indent="2"/>
    </xf>
    <xf numFmtId="0" fontId="6" fillId="2" borderId="0" xfId="0" applyFont="1" applyFill="1" applyBorder="1"/>
    <xf numFmtId="0" fontId="4" fillId="2" borderId="0" xfId="0" applyFont="1" applyFill="1" applyBorder="1" applyAlignment="1">
      <alignment horizontal="right"/>
    </xf>
    <xf numFmtId="165" fontId="6" fillId="2" borderId="0" xfId="0" applyNumberFormat="1" applyFont="1" applyFill="1" applyBorder="1" applyAlignment="1">
      <alignment vertical="center"/>
    </xf>
    <xf numFmtId="165" fontId="23" fillId="2" borderId="4" xfId="0" applyNumberFormat="1" applyFont="1" applyFill="1" applyBorder="1" applyAlignment="1">
      <alignment vertical="center"/>
    </xf>
    <xf numFmtId="166" fontId="22" fillId="2" borderId="0" xfId="0" applyNumberFormat="1" applyFont="1" applyFill="1" applyBorder="1" applyAlignment="1">
      <alignment vertical="center"/>
    </xf>
    <xf numFmtId="165" fontId="6" fillId="2" borderId="4" xfId="0" applyNumberFormat="1" applyFont="1" applyFill="1" applyBorder="1" applyAlignment="1">
      <alignment vertical="center"/>
    </xf>
    <xf numFmtId="0" fontId="6" fillId="2" borderId="4" xfId="0" applyFont="1" applyFill="1" applyBorder="1" applyAlignment="1">
      <alignment vertical="center"/>
    </xf>
    <xf numFmtId="166" fontId="22" fillId="2" borderId="2" xfId="0" applyNumberFormat="1" applyFont="1" applyFill="1" applyBorder="1" applyAlignment="1">
      <alignment vertical="center"/>
    </xf>
    <xf numFmtId="3" fontId="0" fillId="0" borderId="0" xfId="0" applyNumberFormat="1"/>
    <xf numFmtId="165" fontId="4" fillId="2" borderId="4" xfId="0" applyNumberFormat="1" applyFont="1" applyFill="1" applyBorder="1" applyAlignment="1">
      <alignment vertical="center"/>
    </xf>
    <xf numFmtId="165" fontId="6" fillId="0" borderId="0" xfId="0" applyNumberFormat="1" applyFont="1" applyAlignment="1">
      <alignment vertical="center"/>
    </xf>
    <xf numFmtId="166" fontId="22" fillId="2" borderId="0" xfId="0" applyNumberFormat="1" applyFont="1" applyFill="1" applyBorder="1" applyAlignment="1">
      <alignment horizontal="center" vertical="center"/>
    </xf>
    <xf numFmtId="166" fontId="22" fillId="2" borderId="4" xfId="0" applyNumberFormat="1" applyFont="1" applyFill="1" applyBorder="1" applyAlignment="1">
      <alignment horizontal="center" vertical="center"/>
    </xf>
    <xf numFmtId="3" fontId="8" fillId="2" borderId="0" xfId="0" applyNumberFormat="1" applyFont="1" applyFill="1" applyBorder="1" applyAlignment="1">
      <alignment vertical="center"/>
    </xf>
    <xf numFmtId="43" fontId="12" fillId="2" borderId="0" xfId="0" applyNumberFormat="1" applyFont="1" applyFill="1" applyBorder="1" applyAlignment="1">
      <alignment vertical="center"/>
    </xf>
    <xf numFmtId="10" fontId="0" fillId="0" borderId="0" xfId="0" applyNumberFormat="1"/>
    <xf numFmtId="10" fontId="6" fillId="0" borderId="0" xfId="0" applyNumberFormat="1" applyFont="1"/>
    <xf numFmtId="166" fontId="6" fillId="0" borderId="0" xfId="0" applyNumberFormat="1" applyFont="1"/>
    <xf numFmtId="3" fontId="4" fillId="2" borderId="7" xfId="0" applyNumberFormat="1" applyFont="1" applyFill="1" applyBorder="1" applyAlignment="1">
      <alignment vertical="center"/>
    </xf>
    <xf numFmtId="3" fontId="6" fillId="0" borderId="0" xfId="0" applyNumberFormat="1" applyFont="1" applyAlignment="1">
      <alignment vertical="center"/>
    </xf>
    <xf numFmtId="3" fontId="6" fillId="0" borderId="0" xfId="0" applyNumberFormat="1" applyFont="1"/>
    <xf numFmtId="166" fontId="23" fillId="2" borderId="0" xfId="0" applyNumberFormat="1" applyFont="1" applyFill="1" applyBorder="1" applyAlignment="1">
      <alignment vertical="center"/>
    </xf>
    <xf numFmtId="166" fontId="6" fillId="0" borderId="0" xfId="0" applyNumberFormat="1" applyFont="1" applyAlignment="1">
      <alignment vertical="center"/>
    </xf>
    <xf numFmtId="166" fontId="22"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6" fillId="2" borderId="0" xfId="0" applyFont="1" applyFill="1" applyAlignment="1">
      <alignment vertical="center"/>
    </xf>
    <xf numFmtId="3" fontId="4" fillId="2" borderId="2" xfId="0" applyNumberFormat="1" applyFont="1" applyFill="1" applyBorder="1" applyAlignment="1">
      <alignment vertical="center"/>
    </xf>
    <xf numFmtId="3" fontId="4" fillId="2" borderId="5" xfId="0" applyNumberFormat="1" applyFont="1" applyFill="1" applyBorder="1" applyAlignment="1">
      <alignment vertical="center"/>
    </xf>
    <xf numFmtId="0" fontId="8" fillId="2" borderId="0" xfId="0" applyFont="1" applyFill="1" applyBorder="1" applyAlignment="1">
      <alignment horizontal="left" vertical="center"/>
    </xf>
    <xf numFmtId="0" fontId="8" fillId="2" borderId="0" xfId="0" applyFont="1" applyFill="1" applyBorder="1" applyAlignment="1">
      <alignment horizontal="justify" vertical="center" wrapText="1"/>
    </xf>
    <xf numFmtId="0" fontId="4" fillId="0" borderId="0" xfId="0" applyFont="1" applyFill="1" applyBorder="1" applyAlignment="1">
      <alignment vertical="center"/>
    </xf>
    <xf numFmtId="0" fontId="11" fillId="6" borderId="1" xfId="0" applyFont="1" applyFill="1" applyBorder="1" applyAlignment="1">
      <alignment horizontal="right" vertical="center"/>
    </xf>
    <xf numFmtId="167" fontId="6" fillId="0" borderId="0" xfId="0" applyNumberFormat="1" applyFont="1" applyFill="1"/>
    <xf numFmtId="43" fontId="6" fillId="0" borderId="0" xfId="0" applyNumberFormat="1" applyFont="1"/>
    <xf numFmtId="0" fontId="6" fillId="0" borderId="3" xfId="0" applyFont="1" applyBorder="1"/>
    <xf numFmtId="0" fontId="9" fillId="2" borderId="0" xfId="0" applyFont="1" applyFill="1" applyBorder="1" applyAlignment="1">
      <alignment horizontal="center"/>
    </xf>
    <xf numFmtId="3" fontId="4" fillId="2" borderId="6" xfId="0" applyNumberFormat="1" applyFont="1" applyFill="1" applyBorder="1" applyAlignment="1">
      <alignment vertical="center"/>
    </xf>
    <xf numFmtId="0" fontId="6" fillId="0" borderId="0" xfId="0" applyFont="1" applyAlignment="1"/>
    <xf numFmtId="0" fontId="4" fillId="2" borderId="0" xfId="0" applyFont="1" applyFill="1" applyBorder="1" applyAlignment="1">
      <alignment horizontal="justify" vertical="center" wrapText="1"/>
    </xf>
    <xf numFmtId="166" fontId="22" fillId="2" borderId="5" xfId="0" applyNumberFormat="1" applyFont="1" applyFill="1" applyBorder="1" applyAlignment="1">
      <alignment vertical="center"/>
    </xf>
    <xf numFmtId="165" fontId="6" fillId="0" borderId="0" xfId="0" applyNumberFormat="1" applyFont="1"/>
    <xf numFmtId="0" fontId="4" fillId="0" borderId="0" xfId="0" applyFont="1" applyFill="1"/>
    <xf numFmtId="0" fontId="6" fillId="0" borderId="0" xfId="0" applyFont="1" applyFill="1"/>
    <xf numFmtId="0" fontId="8" fillId="2" borderId="2" xfId="2" applyFont="1" applyFill="1" applyBorder="1" applyAlignment="1">
      <alignment horizontal="center" vertical="center" wrapText="1"/>
    </xf>
    <xf numFmtId="0" fontId="8" fillId="2" borderId="2" xfId="4" applyFont="1" applyFill="1" applyBorder="1" applyAlignment="1">
      <alignment horizontal="center" vertical="center" wrapText="1"/>
    </xf>
    <xf numFmtId="165" fontId="4" fillId="2" borderId="2" xfId="0" applyNumberFormat="1" applyFont="1" applyFill="1" applyBorder="1" applyAlignment="1">
      <alignment vertical="center"/>
    </xf>
    <xf numFmtId="3" fontId="6" fillId="2" borderId="5" xfId="0" applyNumberFormat="1" applyFont="1" applyFill="1" applyBorder="1" applyAlignment="1">
      <alignment vertical="center"/>
    </xf>
    <xf numFmtId="166" fontId="22" fillId="2" borderId="6" xfId="0" applyNumberFormat="1" applyFont="1" applyFill="1" applyBorder="1" applyAlignment="1">
      <alignment vertical="center"/>
    </xf>
    <xf numFmtId="0" fontId="4" fillId="2" borderId="0" xfId="2" applyFont="1" applyFill="1" applyBorder="1" applyAlignment="1">
      <alignment horizontal="right" vertical="center"/>
    </xf>
    <xf numFmtId="0" fontId="25" fillId="2" borderId="0" xfId="2" applyFont="1" applyFill="1" applyBorder="1" applyAlignment="1">
      <alignment horizontal="left" vertical="center"/>
    </xf>
    <xf numFmtId="0" fontId="26" fillId="2" borderId="0" xfId="2" applyFont="1" applyFill="1" applyBorder="1" applyAlignment="1">
      <alignment vertical="center"/>
    </xf>
    <xf numFmtId="0" fontId="24" fillId="3" borderId="0" xfId="0" applyFont="1" applyFill="1" applyBorder="1"/>
    <xf numFmtId="0" fontId="24" fillId="3" borderId="0" xfId="0" applyFont="1" applyFill="1"/>
    <xf numFmtId="0" fontId="27" fillId="2" borderId="0" xfId="2" applyFont="1" applyFill="1" applyBorder="1" applyAlignment="1">
      <alignment vertical="center"/>
    </xf>
    <xf numFmtId="0" fontId="21" fillId="2" borderId="0" xfId="2" applyFont="1" applyFill="1" applyBorder="1" applyAlignment="1">
      <alignment vertical="top" wrapText="1"/>
    </xf>
    <xf numFmtId="0" fontId="8" fillId="0" borderId="0" xfId="0" applyFont="1" applyFill="1" applyBorder="1"/>
    <xf numFmtId="0" fontId="4" fillId="0" borderId="0" xfId="0" applyFont="1" applyFill="1" applyBorder="1" applyAlignment="1">
      <alignment horizontal="left" wrapText="1"/>
    </xf>
    <xf numFmtId="0" fontId="8" fillId="0" borderId="0" xfId="0" applyFont="1" applyFill="1" applyBorder="1" applyAlignment="1">
      <alignment vertical="center" wrapText="1"/>
    </xf>
    <xf numFmtId="0" fontId="4" fillId="0" borderId="0" xfId="0" applyFont="1" applyFill="1" applyBorder="1" applyAlignment="1">
      <alignment horizontal="left" indent="2"/>
    </xf>
    <xf numFmtId="0" fontId="8" fillId="0" borderId="0" xfId="0" applyFont="1" applyFill="1" applyBorder="1" applyAlignment="1">
      <alignment wrapText="1"/>
    </xf>
    <xf numFmtId="0" fontId="4" fillId="0" borderId="0" xfId="0" applyFont="1" applyFill="1" applyBorder="1" applyAlignment="1">
      <alignment wrapText="1"/>
    </xf>
    <xf numFmtId="166" fontId="23" fillId="2" borderId="0" xfId="0" applyNumberFormat="1" applyFont="1" applyFill="1" applyBorder="1" applyAlignment="1">
      <alignment horizontal="center" vertical="center"/>
    </xf>
    <xf numFmtId="166" fontId="4" fillId="2" borderId="0" xfId="0" applyNumberFormat="1" applyFont="1" applyFill="1" applyBorder="1"/>
    <xf numFmtId="166" fontId="4" fillId="2" borderId="5" xfId="0" applyNumberFormat="1" applyFont="1" applyFill="1" applyBorder="1"/>
    <xf numFmtId="166" fontId="23" fillId="0" borderId="0" xfId="0" applyNumberFormat="1" applyFont="1" applyFill="1" applyBorder="1" applyAlignment="1">
      <alignment horizontal="center" vertical="center"/>
    </xf>
    <xf numFmtId="166" fontId="23" fillId="2" borderId="4" xfId="0" applyNumberFormat="1" applyFont="1" applyFill="1" applyBorder="1" applyAlignment="1">
      <alignment horizontal="center" vertical="center"/>
    </xf>
    <xf numFmtId="3" fontId="6" fillId="2" borderId="0" xfId="0" applyNumberFormat="1" applyFont="1" applyFill="1"/>
    <xf numFmtId="0" fontId="28" fillId="0" borderId="0" xfId="0" applyFont="1"/>
    <xf numFmtId="0" fontId="31" fillId="0" borderId="0" xfId="0" applyFont="1"/>
    <xf numFmtId="0" fontId="32" fillId="0" borderId="0" xfId="0" applyFont="1"/>
    <xf numFmtId="0" fontId="4" fillId="0" borderId="0" xfId="0" applyFont="1" applyBorder="1" applyAlignment="1">
      <alignment horizontal="left" vertical="top" wrapText="1"/>
    </xf>
    <xf numFmtId="0" fontId="4" fillId="0" borderId="0" xfId="0" applyFont="1" applyBorder="1" applyAlignment="1">
      <alignment horizontal="justify" vertical="top" wrapText="1"/>
    </xf>
    <xf numFmtId="0" fontId="21" fillId="3" borderId="0" xfId="2" applyFont="1" applyFill="1" applyBorder="1" applyAlignment="1">
      <alignment vertical="center"/>
    </xf>
    <xf numFmtId="0" fontId="21" fillId="3" borderId="0" xfId="2" applyFont="1" applyFill="1" applyBorder="1" applyAlignment="1">
      <alignment horizontal="left" vertical="top" wrapText="1"/>
    </xf>
    <xf numFmtId="0" fontId="34" fillId="2" borderId="0" xfId="2" applyFont="1" applyFill="1" applyBorder="1" applyAlignment="1">
      <alignment horizontal="center" vertical="center"/>
    </xf>
    <xf numFmtId="0" fontId="8" fillId="2" borderId="4" xfId="0" applyFont="1" applyFill="1" applyBorder="1" applyAlignment="1">
      <alignment horizontal="center" vertical="center" wrapText="1"/>
    </xf>
    <xf numFmtId="0" fontId="17" fillId="0" borderId="0" xfId="0" applyFont="1" applyAlignment="1">
      <alignment horizontal="right"/>
    </xf>
    <xf numFmtId="0" fontId="4" fillId="3" borderId="0" xfId="0" applyFont="1" applyFill="1" applyBorder="1" applyAlignment="1"/>
    <xf numFmtId="0" fontId="34" fillId="2" borderId="0" xfId="2" applyFont="1" applyFill="1" applyBorder="1" applyAlignment="1">
      <alignment vertical="center"/>
    </xf>
    <xf numFmtId="0" fontId="3" fillId="0" borderId="0" xfId="0" applyFont="1" applyAlignment="1">
      <alignment horizontal="right"/>
    </xf>
    <xf numFmtId="0" fontId="8" fillId="0" borderId="0" xfId="0" applyFont="1" applyBorder="1"/>
    <xf numFmtId="0" fontId="8" fillId="0" borderId="0" xfId="0" applyFont="1"/>
    <xf numFmtId="0" fontId="4" fillId="2" borderId="0" xfId="0" applyFont="1" applyFill="1" applyBorder="1" applyAlignment="1">
      <alignment horizontal="justify" vertical="justify" wrapText="1"/>
    </xf>
    <xf numFmtId="0" fontId="8" fillId="2" borderId="0" xfId="2" applyFont="1" applyFill="1" applyBorder="1" applyAlignment="1">
      <alignment wrapText="1"/>
    </xf>
    <xf numFmtId="0" fontId="4" fillId="2" borderId="0" xfId="1" applyFont="1" applyFill="1" applyBorder="1" applyAlignment="1">
      <alignment horizontal="left"/>
    </xf>
    <xf numFmtId="0" fontId="4" fillId="2" borderId="0" xfId="1" applyFont="1" applyFill="1" applyBorder="1" applyAlignment="1">
      <alignment horizontal="left" vertical="top"/>
    </xf>
    <xf numFmtId="3" fontId="4" fillId="0" borderId="2" xfId="0" applyNumberFormat="1" applyFont="1" applyFill="1" applyBorder="1" applyAlignment="1">
      <alignment vertical="center"/>
    </xf>
    <xf numFmtId="166" fontId="23" fillId="2" borderId="4" xfId="0" applyNumberFormat="1" applyFont="1" applyFill="1" applyBorder="1" applyAlignment="1">
      <alignment vertical="center"/>
    </xf>
    <xf numFmtId="0" fontId="4" fillId="2" borderId="0" xfId="1" applyFont="1" applyFill="1" applyBorder="1" applyAlignment="1">
      <alignment horizontal="left" vertical="top" wrapText="1"/>
    </xf>
    <xf numFmtId="166" fontId="23" fillId="0" borderId="0" xfId="0" applyNumberFormat="1" applyFont="1" applyFill="1" applyBorder="1" applyAlignment="1">
      <alignment vertical="center"/>
    </xf>
    <xf numFmtId="166" fontId="23" fillId="2" borderId="5" xfId="0" applyNumberFormat="1" applyFont="1" applyFill="1" applyBorder="1" applyAlignment="1">
      <alignment vertical="center"/>
    </xf>
    <xf numFmtId="0" fontId="8" fillId="3" borderId="0" xfId="2" applyFont="1" applyFill="1" applyBorder="1" applyAlignment="1">
      <alignment vertical="center"/>
    </xf>
    <xf numFmtId="0" fontId="8" fillId="3" borderId="0" xfId="2" applyFont="1" applyFill="1" applyBorder="1" applyAlignment="1">
      <alignment vertical="top" wrapText="1"/>
    </xf>
    <xf numFmtId="0" fontId="21" fillId="3" borderId="0" xfId="0" applyFont="1" applyFill="1" applyBorder="1" applyAlignment="1">
      <alignment horizontal="left"/>
    </xf>
    <xf numFmtId="0" fontId="21" fillId="2" borderId="0" xfId="0" applyFont="1" applyFill="1" applyBorder="1" applyAlignment="1">
      <alignment horizontal="left"/>
    </xf>
    <xf numFmtId="0" fontId="35" fillId="3" borderId="0" xfId="0" applyFont="1" applyFill="1" applyBorder="1"/>
    <xf numFmtId="0" fontId="35" fillId="3" borderId="0" xfId="0" applyFont="1" applyFill="1"/>
    <xf numFmtId="0" fontId="4" fillId="0" borderId="0" xfId="0" applyFont="1" applyBorder="1" applyAlignment="1">
      <alignment horizontal="justify" vertical="top" wrapText="1"/>
    </xf>
    <xf numFmtId="0" fontId="0" fillId="0" borderId="0" xfId="0" applyAlignment="1">
      <alignment horizontal="center"/>
    </xf>
    <xf numFmtId="0" fontId="30" fillId="3" borderId="0" xfId="3" applyFont="1" applyFill="1" applyAlignment="1">
      <alignment vertical="center" wrapText="1"/>
    </xf>
    <xf numFmtId="0" fontId="30" fillId="3" borderId="0" xfId="3" applyFont="1" applyFill="1" applyAlignment="1">
      <alignment horizontal="left" vertical="center" wrapText="1"/>
    </xf>
    <xf numFmtId="0" fontId="17" fillId="8" borderId="8" xfId="0" applyFont="1" applyFill="1" applyBorder="1" applyAlignment="1">
      <alignment horizontal="center" vertical="center"/>
    </xf>
    <xf numFmtId="4" fontId="29" fillId="6" borderId="8" xfId="5" applyNumberFormat="1" applyFont="1" applyFill="1" applyBorder="1" applyAlignment="1" applyProtection="1">
      <alignment horizontal="right" vertical="center" wrapText="1"/>
    </xf>
    <xf numFmtId="4" fontId="17" fillId="4" borderId="8" xfId="5" applyNumberFormat="1" applyFont="1" applyFill="1" applyBorder="1" applyAlignment="1" applyProtection="1">
      <alignment horizontal="right" vertical="center" wrapText="1"/>
    </xf>
    <xf numFmtId="4" fontId="17" fillId="0" borderId="8" xfId="5" applyNumberFormat="1" applyFont="1" applyFill="1" applyBorder="1" applyAlignment="1" applyProtection="1">
      <alignment horizontal="right" vertical="center" wrapText="1"/>
    </xf>
    <xf numFmtId="4" fontId="16" fillId="9" borderId="8" xfId="5" applyNumberFormat="1" applyFont="1" applyFill="1" applyBorder="1" applyAlignment="1" applyProtection="1">
      <alignment horizontal="right" vertical="center" wrapText="1"/>
      <protection locked="0"/>
    </xf>
    <xf numFmtId="4" fontId="16" fillId="4" borderId="8" xfId="5" applyNumberFormat="1" applyFont="1" applyFill="1" applyBorder="1" applyAlignment="1" applyProtection="1">
      <alignment horizontal="right" vertical="center" wrapText="1"/>
    </xf>
    <xf numFmtId="4" fontId="16" fillId="0" borderId="8" xfId="5" applyNumberFormat="1" applyFont="1" applyFill="1" applyBorder="1" applyAlignment="1" applyProtection="1">
      <alignment horizontal="right" vertical="center" wrapText="1"/>
    </xf>
    <xf numFmtId="4" fontId="16" fillId="2" borderId="8" xfId="5" applyNumberFormat="1" applyFont="1" applyFill="1" applyBorder="1" applyAlignment="1" applyProtection="1">
      <alignment horizontal="right" vertical="center" wrapText="1"/>
    </xf>
    <xf numFmtId="0" fontId="17" fillId="4" borderId="8" xfId="0" applyFont="1" applyFill="1" applyBorder="1" applyAlignment="1">
      <alignment horizontal="justify" vertical="center" wrapText="1"/>
    </xf>
    <xf numFmtId="4" fontId="17" fillId="9" borderId="8" xfId="5" applyNumberFormat="1" applyFont="1" applyFill="1" applyBorder="1" applyAlignment="1" applyProtection="1">
      <alignment horizontal="right" vertical="center" wrapText="1"/>
      <protection locked="0"/>
    </xf>
    <xf numFmtId="0" fontId="16" fillId="2" borderId="8" xfId="0" applyFont="1" applyFill="1" applyBorder="1" applyAlignment="1">
      <alignment horizontal="justify" vertical="center" wrapText="1"/>
    </xf>
    <xf numFmtId="4" fontId="17" fillId="7" borderId="8" xfId="5" applyNumberFormat="1" applyFont="1" applyFill="1" applyBorder="1" applyAlignment="1" applyProtection="1">
      <alignment horizontal="right" vertical="center" wrapText="1"/>
    </xf>
    <xf numFmtId="4" fontId="17" fillId="7" borderId="8" xfId="5" applyNumberFormat="1" applyFont="1" applyFill="1" applyBorder="1" applyAlignment="1" applyProtection="1">
      <alignment horizontal="right" vertical="center" wrapText="1"/>
      <protection locked="0"/>
    </xf>
    <xf numFmtId="4" fontId="17" fillId="2" borderId="8" xfId="5" applyNumberFormat="1" applyFont="1" applyFill="1" applyBorder="1" applyAlignment="1" applyProtection="1">
      <alignment horizontal="right" vertical="center" wrapText="1"/>
    </xf>
    <xf numFmtId="0" fontId="3" fillId="2" borderId="8" xfId="0" applyFont="1" applyFill="1" applyBorder="1" applyAlignment="1">
      <alignment horizontal="justify" vertical="center" wrapText="1"/>
    </xf>
    <xf numFmtId="0" fontId="3" fillId="0" borderId="8" xfId="0" applyFont="1" applyBorder="1" applyAlignment="1">
      <alignment horizontal="justify" vertical="center" wrapText="1"/>
    </xf>
    <xf numFmtId="4" fontId="3" fillId="2" borderId="8" xfId="0" applyNumberFormat="1" applyFont="1" applyFill="1" applyBorder="1" applyAlignment="1">
      <alignment horizontal="right" vertical="center" wrapText="1"/>
    </xf>
    <xf numFmtId="0" fontId="28" fillId="0" borderId="8" xfId="0" applyFont="1" applyBorder="1" applyAlignment="1">
      <alignment horizontal="justify" vertical="center" wrapText="1"/>
    </xf>
    <xf numFmtId="4" fontId="28" fillId="9" borderId="8" xfId="5" applyNumberFormat="1" applyFont="1" applyFill="1" applyBorder="1" applyAlignment="1" applyProtection="1">
      <alignment horizontal="right" vertical="center" wrapText="1"/>
      <protection locked="0"/>
    </xf>
    <xf numFmtId="4" fontId="29" fillId="6" borderId="8" xfId="0" applyNumberFormat="1" applyFont="1" applyFill="1" applyBorder="1" applyAlignment="1">
      <alignment horizontal="right" vertical="center" wrapText="1"/>
    </xf>
    <xf numFmtId="0" fontId="16" fillId="2" borderId="8" xfId="0" applyFont="1" applyFill="1" applyBorder="1" applyAlignment="1">
      <alignment horizontal="justify" wrapText="1"/>
    </xf>
    <xf numFmtId="0" fontId="16" fillId="0" borderId="8" xfId="0" applyFont="1" applyBorder="1" applyAlignment="1">
      <alignment horizontal="justify" vertical="center" wrapText="1"/>
    </xf>
    <xf numFmtId="0" fontId="17" fillId="2" borderId="8" xfId="0" applyFont="1" applyFill="1" applyBorder="1" applyAlignment="1">
      <alignment horizontal="justify" vertical="top" wrapText="1"/>
    </xf>
    <xf numFmtId="0" fontId="16" fillId="2" borderId="8" xfId="0" applyFont="1" applyFill="1" applyBorder="1" applyAlignment="1">
      <alignment horizontal="justify" vertical="top" wrapText="1"/>
    </xf>
    <xf numFmtId="4" fontId="16" fillId="9" borderId="8" xfId="0" applyNumberFormat="1" applyFont="1" applyFill="1" applyBorder="1" applyAlignment="1" applyProtection="1">
      <alignment horizontal="right" vertical="center" wrapText="1"/>
      <protection locked="0"/>
    </xf>
    <xf numFmtId="0" fontId="17" fillId="2" borderId="8" xfId="0" applyFont="1" applyFill="1" applyBorder="1" applyAlignment="1">
      <alignment horizontal="justify" wrapText="1"/>
    </xf>
    <xf numFmtId="0" fontId="17" fillId="4" borderId="8" xfId="0" applyFont="1" applyFill="1" applyBorder="1" applyAlignment="1">
      <alignment horizontal="justify" vertical="justify" wrapText="1"/>
    </xf>
    <xf numFmtId="4" fontId="29" fillId="6" borderId="1" xfId="0" applyNumberFormat="1" applyFont="1" applyFill="1" applyBorder="1" applyAlignment="1">
      <alignment horizontal="right" vertical="center" wrapText="1"/>
    </xf>
    <xf numFmtId="4" fontId="29" fillId="6" borderId="9" xfId="0" applyNumberFormat="1" applyFont="1" applyFill="1" applyBorder="1" applyAlignment="1">
      <alignment horizontal="right" vertical="center" wrapText="1"/>
    </xf>
    <xf numFmtId="0" fontId="17" fillId="0" borderId="8" xfId="2" applyFont="1" applyBorder="1" applyAlignment="1">
      <alignment horizontal="justify" wrapText="1"/>
    </xf>
    <xf numFmtId="0" fontId="16" fillId="0" borderId="8" xfId="3" applyFont="1" applyBorder="1" applyAlignment="1">
      <alignment horizontal="justify" wrapText="1"/>
    </xf>
    <xf numFmtId="0" fontId="17" fillId="2" borderId="8" xfId="3" applyFont="1" applyFill="1" applyBorder="1" applyAlignment="1">
      <alignment horizontal="justify" wrapText="1"/>
    </xf>
    <xf numFmtId="0" fontId="16" fillId="2" borderId="8" xfId="3" applyFont="1" applyFill="1" applyBorder="1" applyAlignment="1">
      <alignment horizontal="justify" wrapText="1"/>
    </xf>
    <xf numFmtId="0" fontId="16" fillId="0" borderId="8" xfId="2" applyFont="1" applyBorder="1" applyAlignment="1">
      <alignment horizontal="justify" wrapText="1"/>
    </xf>
    <xf numFmtId="0" fontId="29" fillId="6" borderId="8" xfId="0" applyFont="1" applyFill="1" applyBorder="1" applyAlignment="1">
      <alignment horizontal="justify" vertical="center" wrapText="1"/>
    </xf>
    <xf numFmtId="0" fontId="17" fillId="2" borderId="8" xfId="0" applyFont="1" applyFill="1" applyBorder="1" applyAlignment="1">
      <alignment horizontal="justify" vertical="center" wrapText="1"/>
    </xf>
    <xf numFmtId="0" fontId="17" fillId="7" borderId="8" xfId="0" applyFont="1" applyFill="1" applyBorder="1" applyAlignment="1">
      <alignment horizontal="justify" vertical="center" wrapText="1"/>
    </xf>
    <xf numFmtId="0" fontId="17" fillId="0" borderId="8" xfId="7" applyFont="1" applyBorder="1" applyAlignment="1">
      <alignment horizontal="left" vertical="center" wrapText="1"/>
    </xf>
    <xf numFmtId="0" fontId="28" fillId="0" borderId="8" xfId="0" applyFont="1" applyBorder="1" applyAlignment="1">
      <alignment horizontal="justify" vertical="top" wrapText="1"/>
    </xf>
    <xf numFmtId="0" fontId="17" fillId="0" borderId="8" xfId="0" applyFont="1" applyBorder="1" applyAlignment="1">
      <alignment horizontal="justify" vertical="center" wrapText="1"/>
    </xf>
    <xf numFmtId="0" fontId="28" fillId="2" borderId="8" xfId="0" applyFont="1" applyFill="1" applyBorder="1" applyAlignment="1">
      <alignment horizontal="justify" vertical="center" wrapText="1"/>
    </xf>
    <xf numFmtId="0" fontId="28" fillId="2" borderId="8" xfId="0" applyFont="1" applyFill="1" applyBorder="1" applyAlignment="1">
      <alignment horizontal="justify" wrapText="1"/>
    </xf>
    <xf numFmtId="0" fontId="16" fillId="0" borderId="8" xfId="0" applyFont="1" applyBorder="1" applyAlignment="1">
      <alignment horizontal="justify" wrapText="1"/>
    </xf>
    <xf numFmtId="0" fontId="16" fillId="0" borderId="8" xfId="1" applyFont="1" applyBorder="1" applyAlignment="1">
      <alignment horizontal="justify" wrapText="1"/>
    </xf>
    <xf numFmtId="0" fontId="17" fillId="8" borderId="9" xfId="0" applyFont="1" applyFill="1" applyBorder="1" applyAlignment="1">
      <alignment horizontal="center" vertical="center"/>
    </xf>
    <xf numFmtId="0" fontId="30" fillId="3" borderId="0" xfId="3" applyFont="1" applyFill="1" applyAlignment="1">
      <alignment horizontal="left" vertical="center" wrapText="1"/>
    </xf>
    <xf numFmtId="0" fontId="36" fillId="2" borderId="0" xfId="0" applyFont="1" applyFill="1" applyAlignment="1">
      <alignment horizontal="center"/>
    </xf>
    <xf numFmtId="0" fontId="33" fillId="0" borderId="0" xfId="0" applyFont="1" applyAlignment="1">
      <alignment vertical="top" wrapText="1"/>
    </xf>
    <xf numFmtId="0" fontId="30" fillId="3" borderId="0" xfId="3" applyFont="1" applyFill="1" applyAlignment="1">
      <alignment horizontal="center" vertical="center" wrapText="1"/>
    </xf>
    <xf numFmtId="0" fontId="30" fillId="3" borderId="0" xfId="3" applyFont="1" applyFill="1" applyAlignment="1" applyProtection="1">
      <alignment vertical="center" wrapText="1"/>
      <protection locked="0"/>
    </xf>
    <xf numFmtId="0" fontId="4" fillId="0" borderId="0" xfId="0" applyFont="1" applyBorder="1" applyAlignment="1">
      <alignment horizontal="justify" vertical="top" wrapText="1"/>
    </xf>
    <xf numFmtId="0" fontId="4" fillId="0" borderId="0" xfId="0" applyFont="1" applyBorder="1" applyAlignment="1">
      <alignment horizontal="left" vertical="top" wrapText="1"/>
    </xf>
    <xf numFmtId="0" fontId="4" fillId="0" borderId="0" xfId="0" applyFont="1" applyBorder="1" applyAlignment="1">
      <alignment horizontal="justify" wrapText="1"/>
    </xf>
    <xf numFmtId="0" fontId="17" fillId="0" borderId="0" xfId="0" applyFont="1" applyAlignment="1">
      <alignment horizontal="center"/>
    </xf>
    <xf numFmtId="0" fontId="4" fillId="0" borderId="0" xfId="0" applyFont="1" applyAlignment="1">
      <alignment horizontal="justify" vertical="top" wrapText="1"/>
    </xf>
    <xf numFmtId="0" fontId="4" fillId="0" borderId="0" xfId="0" applyFont="1" applyAlignment="1">
      <alignment horizontal="justify" wrapText="1"/>
    </xf>
    <xf numFmtId="0" fontId="12" fillId="0" borderId="0" xfId="0" applyFont="1" applyBorder="1" applyAlignment="1">
      <alignment horizontal="justify" vertical="top" wrapText="1"/>
    </xf>
    <xf numFmtId="0" fontId="4" fillId="0" borderId="0" xfId="0" applyFont="1" applyAlignment="1">
      <alignment horizontal="left" wrapText="1"/>
    </xf>
    <xf numFmtId="0" fontId="8" fillId="2" borderId="4" xfId="0" applyFont="1" applyFill="1" applyBorder="1" applyAlignment="1">
      <alignment horizontal="center" vertical="center"/>
    </xf>
    <xf numFmtId="0" fontId="4" fillId="0" borderId="0" xfId="0" applyFont="1" applyAlignment="1">
      <alignment horizontal="left" vertical="top" wrapText="1"/>
    </xf>
    <xf numFmtId="0" fontId="30" fillId="3" borderId="0" xfId="3" applyFont="1" applyFill="1" applyAlignment="1">
      <alignment horizontal="left" vertical="center" wrapText="1"/>
    </xf>
    <xf numFmtId="0" fontId="17" fillId="8" borderId="10" xfId="0" applyFont="1" applyFill="1" applyBorder="1" applyAlignment="1">
      <alignment horizontal="center" vertical="center"/>
    </xf>
    <xf numFmtId="0" fontId="17" fillId="8" borderId="11"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33" fillId="0" borderId="0" xfId="0" applyFont="1" applyAlignment="1">
      <alignment horizontal="left" vertical="top" wrapText="1"/>
    </xf>
    <xf numFmtId="0" fontId="17" fillId="8" borderId="1" xfId="0" applyFont="1" applyFill="1" applyBorder="1" applyAlignment="1">
      <alignment horizontal="center" vertical="center"/>
    </xf>
    <xf numFmtId="0" fontId="17" fillId="8" borderId="9" xfId="0" applyFont="1" applyFill="1" applyBorder="1" applyAlignment="1">
      <alignment horizontal="center" vertical="center"/>
    </xf>
  </cellXfs>
  <cellStyles count="8">
    <cellStyle name="Millares" xfId="5" builtinId="3"/>
    <cellStyle name="Normal" xfId="0" builtinId="0"/>
    <cellStyle name="Normal 10" xfId="6" xr:uid="{F6978259-D967-4610-B801-B9620217F2CC}"/>
    <cellStyle name="Normal 2" xfId="4" xr:uid="{00000000-0005-0000-0000-000002000000}"/>
    <cellStyle name="Normal 219" xfId="7" xr:uid="{631DD116-3187-45FD-8A6A-E918C38E08DC}"/>
    <cellStyle name="Normal 3" xfId="2" xr:uid="{00000000-0005-0000-0000-000003000000}"/>
    <cellStyle name="Normal 3 2" xfId="3" xr:uid="{00000000-0005-0000-0000-000004000000}"/>
    <cellStyle name="Normal_ESTADOS FINANCIEROS CNSF FORMATOS"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263769</xdr:colOff>
      <xdr:row>80</xdr:row>
      <xdr:rowOff>42129</xdr:rowOff>
    </xdr:from>
    <xdr:to>
      <xdr:col>5</xdr:col>
      <xdr:colOff>771769</xdr:colOff>
      <xdr:row>82</xdr:row>
      <xdr:rowOff>22592</xdr:rowOff>
    </xdr:to>
    <xdr:pic>
      <xdr:nvPicPr>
        <xdr:cNvPr id="2" name="Imagen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769" y="13836283"/>
          <a:ext cx="5851769" cy="3321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402981</xdr:colOff>
      <xdr:row>0</xdr:row>
      <xdr:rowOff>29308</xdr:rowOff>
    </xdr:from>
    <xdr:to>
      <xdr:col>5</xdr:col>
      <xdr:colOff>227135</xdr:colOff>
      <xdr:row>5</xdr:row>
      <xdr:rowOff>36635</xdr:rowOff>
    </xdr:to>
    <xdr:pic>
      <xdr:nvPicPr>
        <xdr:cNvPr id="3" name="Picture 16">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2981" y="29308"/>
          <a:ext cx="4931019" cy="959827"/>
        </a:xfrm>
        <a:prstGeom prst="rect">
          <a:avLst/>
        </a:prstGeom>
      </xdr:spPr>
    </xdr:pic>
    <xdr:clientData/>
  </xdr:twoCellAnchor>
  <xdr:twoCellAnchor editAs="oneCell">
    <xdr:from>
      <xdr:col>1</xdr:col>
      <xdr:colOff>170963</xdr:colOff>
      <xdr:row>88</xdr:row>
      <xdr:rowOff>329711</xdr:rowOff>
    </xdr:from>
    <xdr:to>
      <xdr:col>6</xdr:col>
      <xdr:colOff>2</xdr:colOff>
      <xdr:row>92</xdr:row>
      <xdr:rowOff>139162</xdr:rowOff>
    </xdr:to>
    <xdr:pic>
      <xdr:nvPicPr>
        <xdr:cNvPr id="5" name="Picture 11">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05" r="1378"/>
        <a:stretch/>
      </xdr:blipFill>
      <xdr:spPr>
        <a:xfrm>
          <a:off x="170963" y="15884769"/>
          <a:ext cx="5785827" cy="761951"/>
        </a:xfrm>
        <a:prstGeom prst="rect">
          <a:avLst/>
        </a:prstGeom>
      </xdr:spPr>
    </xdr:pic>
    <xdr:clientData/>
  </xdr:twoCellAnchor>
  <xdr:twoCellAnchor>
    <xdr:from>
      <xdr:col>4</xdr:col>
      <xdr:colOff>0</xdr:colOff>
      <xdr:row>90</xdr:row>
      <xdr:rowOff>58615</xdr:rowOff>
    </xdr:from>
    <xdr:to>
      <xdr:col>4</xdr:col>
      <xdr:colOff>117231</xdr:colOff>
      <xdr:row>91</xdr:row>
      <xdr:rowOff>65942</xdr:rowOff>
    </xdr:to>
    <xdr:sp macro="" textlink="">
      <xdr:nvSpPr>
        <xdr:cNvPr id="9" name="CuadroTexto 8">
          <a:extLst>
            <a:ext uri="{FF2B5EF4-FFF2-40B4-BE49-F238E27FC236}">
              <a16:creationId xmlns:a16="http://schemas.microsoft.com/office/drawing/2014/main" id="{00000000-0008-0000-0000-000009000000}"/>
            </a:ext>
          </a:extLst>
        </xdr:cNvPr>
        <xdr:cNvSpPr txBox="1"/>
      </xdr:nvSpPr>
      <xdr:spPr>
        <a:xfrm>
          <a:off x="4960327" y="16185173"/>
          <a:ext cx="117231" cy="197827"/>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NI" sz="900" b="0">
              <a:latin typeface="+mn-lt"/>
              <a:cs typeface="Arial" panose="020B0604020202020204" pitchFamily="34" charset="0"/>
            </a:rPr>
            <a:t>1</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317500</xdr:colOff>
      <xdr:row>59</xdr:row>
      <xdr:rowOff>67404</xdr:rowOff>
    </xdr:from>
    <xdr:to>
      <xdr:col>4</xdr:col>
      <xdr:colOff>317500</xdr:colOff>
      <xdr:row>60</xdr:row>
      <xdr:rowOff>183114</xdr:rowOff>
    </xdr:to>
    <xdr:pic>
      <xdr:nvPicPr>
        <xdr:cNvPr id="2" name="Imagen 4">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0" y="9963635"/>
          <a:ext cx="5631962" cy="311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488462</xdr:colOff>
      <xdr:row>0</xdr:row>
      <xdr:rowOff>39077</xdr:rowOff>
    </xdr:from>
    <xdr:to>
      <xdr:col>4</xdr:col>
      <xdr:colOff>24423</xdr:colOff>
      <xdr:row>5</xdr:row>
      <xdr:rowOff>51289</xdr:rowOff>
    </xdr:to>
    <xdr:pic>
      <xdr:nvPicPr>
        <xdr:cNvPr id="3" name="Picture 16">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8462" y="39077"/>
          <a:ext cx="4913923" cy="942731"/>
        </a:xfrm>
        <a:prstGeom prst="rect">
          <a:avLst/>
        </a:prstGeom>
      </xdr:spPr>
    </xdr:pic>
    <xdr:clientData/>
  </xdr:twoCellAnchor>
  <xdr:twoCellAnchor editAs="oneCell">
    <xdr:from>
      <xdr:col>0</xdr:col>
      <xdr:colOff>136769</xdr:colOff>
      <xdr:row>65</xdr:row>
      <xdr:rowOff>90366</xdr:rowOff>
    </xdr:from>
    <xdr:to>
      <xdr:col>5</xdr:col>
      <xdr:colOff>19539</xdr:colOff>
      <xdr:row>68</xdr:row>
      <xdr:rowOff>80547</xdr:rowOff>
    </xdr:to>
    <xdr:pic>
      <xdr:nvPicPr>
        <xdr:cNvPr id="4" name="Picture 11">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05" r="1378"/>
        <a:stretch/>
      </xdr:blipFill>
      <xdr:spPr>
        <a:xfrm>
          <a:off x="136769" y="11828097"/>
          <a:ext cx="6088674" cy="686238"/>
        </a:xfrm>
        <a:prstGeom prst="rect">
          <a:avLst/>
        </a:prstGeom>
      </xdr:spPr>
    </xdr:pic>
    <xdr:clientData/>
  </xdr:twoCellAnchor>
  <xdr:twoCellAnchor>
    <xdr:from>
      <xdr:col>2</xdr:col>
      <xdr:colOff>754672</xdr:colOff>
      <xdr:row>66</xdr:row>
      <xdr:rowOff>43963</xdr:rowOff>
    </xdr:from>
    <xdr:to>
      <xdr:col>3</xdr:col>
      <xdr:colOff>14654</xdr:colOff>
      <xdr:row>67</xdr:row>
      <xdr:rowOff>51290</xdr:rowOff>
    </xdr:to>
    <xdr:sp macro="" textlink="">
      <xdr:nvSpPr>
        <xdr:cNvPr id="5" name="CuadroTexto 4">
          <a:extLst>
            <a:ext uri="{FF2B5EF4-FFF2-40B4-BE49-F238E27FC236}">
              <a16:creationId xmlns:a16="http://schemas.microsoft.com/office/drawing/2014/main" id="{00000000-0008-0000-0100-000005000000}"/>
            </a:ext>
          </a:extLst>
        </xdr:cNvPr>
        <xdr:cNvSpPr txBox="1"/>
      </xdr:nvSpPr>
      <xdr:spPr>
        <a:xfrm>
          <a:off x="5158153" y="12096751"/>
          <a:ext cx="109905" cy="197827"/>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NI" sz="900" b="0">
              <a:latin typeface="+mn-lt"/>
              <a:cs typeface="Arial" panose="020B0604020202020204" pitchFamily="34" charset="0"/>
            </a:rPr>
            <a:t>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41577</xdr:colOff>
      <xdr:row>57</xdr:row>
      <xdr:rowOff>142422</xdr:rowOff>
    </xdr:from>
    <xdr:to>
      <xdr:col>4</xdr:col>
      <xdr:colOff>861785</xdr:colOff>
      <xdr:row>60</xdr:row>
      <xdr:rowOff>7746</xdr:rowOff>
    </xdr:to>
    <xdr:pic>
      <xdr:nvPicPr>
        <xdr:cNvPr id="2" name="Imagen 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577" y="9250136"/>
          <a:ext cx="6140601" cy="3279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343959</xdr:colOff>
      <xdr:row>0</xdr:row>
      <xdr:rowOff>21166</xdr:rowOff>
    </xdr:from>
    <xdr:to>
      <xdr:col>4</xdr:col>
      <xdr:colOff>188465</xdr:colOff>
      <xdr:row>5</xdr:row>
      <xdr:rowOff>63500</xdr:rowOff>
    </xdr:to>
    <xdr:pic>
      <xdr:nvPicPr>
        <xdr:cNvPr id="3" name="Picture 16">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959" y="21166"/>
          <a:ext cx="4932444" cy="955147"/>
        </a:xfrm>
        <a:prstGeom prst="rect">
          <a:avLst/>
        </a:prstGeom>
      </xdr:spPr>
    </xdr:pic>
    <xdr:clientData/>
  </xdr:twoCellAnchor>
  <xdr:twoCellAnchor editAs="oneCell">
    <xdr:from>
      <xdr:col>0</xdr:col>
      <xdr:colOff>95250</xdr:colOff>
      <xdr:row>64</xdr:row>
      <xdr:rowOff>285751</xdr:rowOff>
    </xdr:from>
    <xdr:to>
      <xdr:col>6</xdr:col>
      <xdr:colOff>129849</xdr:colOff>
      <xdr:row>68</xdr:row>
      <xdr:rowOff>70370</xdr:rowOff>
    </xdr:to>
    <xdr:pic>
      <xdr:nvPicPr>
        <xdr:cNvPr id="4" name="Picture 11">
          <a:extLst>
            <a:ext uri="{FF2B5EF4-FFF2-40B4-BE49-F238E27FC236}">
              <a16:creationId xmlns:a16="http://schemas.microsoft.com/office/drawing/2014/main" id="{00000000-0008-0000-0200-000004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05" r="1378"/>
        <a:stretch/>
      </xdr:blipFill>
      <xdr:spPr>
        <a:xfrm>
          <a:off x="95250" y="12525376"/>
          <a:ext cx="6262891" cy="599536"/>
        </a:xfrm>
        <a:prstGeom prst="rect">
          <a:avLst/>
        </a:prstGeom>
      </xdr:spPr>
    </xdr:pic>
    <xdr:clientData/>
  </xdr:twoCellAnchor>
  <xdr:twoCellAnchor>
    <xdr:from>
      <xdr:col>3</xdr:col>
      <xdr:colOff>125167</xdr:colOff>
      <xdr:row>65</xdr:row>
      <xdr:rowOff>121708</xdr:rowOff>
    </xdr:from>
    <xdr:to>
      <xdr:col>4</xdr:col>
      <xdr:colOff>105833</xdr:colOff>
      <xdr:row>67</xdr:row>
      <xdr:rowOff>47013</xdr:rowOff>
    </xdr:to>
    <xdr:sp macro="" textlink="">
      <xdr:nvSpPr>
        <xdr:cNvPr id="5" name="CuadroTexto 4">
          <a:extLst>
            <a:ext uri="{FF2B5EF4-FFF2-40B4-BE49-F238E27FC236}">
              <a16:creationId xmlns:a16="http://schemas.microsoft.com/office/drawing/2014/main" id="{00000000-0008-0000-0200-000005000000}"/>
            </a:ext>
          </a:extLst>
        </xdr:cNvPr>
        <xdr:cNvSpPr txBox="1"/>
      </xdr:nvSpPr>
      <xdr:spPr>
        <a:xfrm flipH="1">
          <a:off x="5263375" y="12715875"/>
          <a:ext cx="160583" cy="232221"/>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NI" sz="900" b="0">
              <a:latin typeface="+mn-lt"/>
              <a:cs typeface="Arial" panose="020B0604020202020204" pitchFamily="34" charset="0"/>
            </a:rPr>
            <a:t>1</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425175</xdr:colOff>
      <xdr:row>50</xdr:row>
      <xdr:rowOff>5523</xdr:rowOff>
    </xdr:from>
    <xdr:to>
      <xdr:col>16</xdr:col>
      <xdr:colOff>780360</xdr:colOff>
      <xdr:row>52</xdr:row>
      <xdr:rowOff>10153</xdr:rowOff>
    </xdr:to>
    <xdr:pic>
      <xdr:nvPicPr>
        <xdr:cNvPr id="3" name="Imagen 4">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0305" y="8652566"/>
          <a:ext cx="7178537" cy="3414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61912</xdr:colOff>
      <xdr:row>1</xdr:row>
      <xdr:rowOff>76728</xdr:rowOff>
    </xdr:from>
    <xdr:to>
      <xdr:col>18</xdr:col>
      <xdr:colOff>439640</xdr:colOff>
      <xdr:row>8</xdr:row>
      <xdr:rowOff>138112</xdr:rowOff>
    </xdr:to>
    <xdr:pic>
      <xdr:nvPicPr>
        <xdr:cNvPr id="4" name="Picture 16">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81725" y="219603"/>
          <a:ext cx="6164165" cy="1180572"/>
        </a:xfrm>
        <a:prstGeom prst="rect">
          <a:avLst/>
        </a:prstGeom>
      </xdr:spPr>
    </xdr:pic>
    <xdr:clientData/>
  </xdr:twoCellAnchor>
  <xdr:twoCellAnchor editAs="oneCell">
    <xdr:from>
      <xdr:col>6</xdr:col>
      <xdr:colOff>285373</xdr:colOff>
      <xdr:row>56</xdr:row>
      <xdr:rowOff>25172</xdr:rowOff>
    </xdr:from>
    <xdr:to>
      <xdr:col>18</xdr:col>
      <xdr:colOff>778567</xdr:colOff>
      <xdr:row>60</xdr:row>
      <xdr:rowOff>124585</xdr:rowOff>
    </xdr:to>
    <xdr:pic>
      <xdr:nvPicPr>
        <xdr:cNvPr id="5" name="Picture 11">
          <a:extLst>
            <a:ext uri="{FF2B5EF4-FFF2-40B4-BE49-F238E27FC236}">
              <a16:creationId xmlns:a16="http://schemas.microsoft.com/office/drawing/2014/main" id="{00000000-0008-0000-0300-000005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05" r="1378"/>
        <a:stretch/>
      </xdr:blipFill>
      <xdr:spPr>
        <a:xfrm>
          <a:off x="6816802" y="9232672"/>
          <a:ext cx="6362408" cy="716270"/>
        </a:xfrm>
        <a:prstGeom prst="rect">
          <a:avLst/>
        </a:prstGeom>
      </xdr:spPr>
    </xdr:pic>
    <xdr:clientData/>
  </xdr:twoCellAnchor>
  <xdr:twoCellAnchor>
    <xdr:from>
      <xdr:col>16</xdr:col>
      <xdr:colOff>734785</xdr:colOff>
      <xdr:row>58</xdr:row>
      <xdr:rowOff>9071</xdr:rowOff>
    </xdr:from>
    <xdr:to>
      <xdr:col>17</xdr:col>
      <xdr:colOff>14421</xdr:colOff>
      <xdr:row>59</xdr:row>
      <xdr:rowOff>7327</xdr:rowOff>
    </xdr:to>
    <xdr:sp macro="" textlink="">
      <xdr:nvSpPr>
        <xdr:cNvPr id="6" name="CuadroTexto 5">
          <a:extLst>
            <a:ext uri="{FF2B5EF4-FFF2-40B4-BE49-F238E27FC236}">
              <a16:creationId xmlns:a16="http://schemas.microsoft.com/office/drawing/2014/main" id="{00000000-0008-0000-0300-000006000000}"/>
            </a:ext>
          </a:extLst>
        </xdr:cNvPr>
        <xdr:cNvSpPr txBox="1"/>
      </xdr:nvSpPr>
      <xdr:spPr>
        <a:xfrm>
          <a:off x="12155714" y="9525000"/>
          <a:ext cx="96064" cy="15247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NI" sz="900" b="0">
              <a:latin typeface="+mn-lt"/>
              <a:cs typeface="Arial" panose="020B0604020202020204" pitchFamily="34" charset="0"/>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133350</xdr:colOff>
      <xdr:row>101</xdr:row>
      <xdr:rowOff>9525</xdr:rowOff>
    </xdr:from>
    <xdr:to>
      <xdr:col>4</xdr:col>
      <xdr:colOff>49969</xdr:colOff>
      <xdr:row>102</xdr:row>
      <xdr:rowOff>164939</xdr:rowOff>
    </xdr:to>
    <xdr:pic>
      <xdr:nvPicPr>
        <xdr:cNvPr id="2" name="Imagen 4">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14525625"/>
          <a:ext cx="5934075" cy="328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1524000</xdr:colOff>
      <xdr:row>0</xdr:row>
      <xdr:rowOff>40821</xdr:rowOff>
    </xdr:from>
    <xdr:to>
      <xdr:col>3</xdr:col>
      <xdr:colOff>20411</xdr:colOff>
      <xdr:row>5</xdr:row>
      <xdr:rowOff>34018</xdr:rowOff>
    </xdr:to>
    <xdr:pic>
      <xdr:nvPicPr>
        <xdr:cNvPr id="3" name="Picture 16">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40821"/>
          <a:ext cx="4238625" cy="782411"/>
        </a:xfrm>
        <a:prstGeom prst="rect">
          <a:avLst/>
        </a:prstGeom>
      </xdr:spPr>
    </xdr:pic>
    <xdr:clientData/>
  </xdr:twoCellAnchor>
  <xdr:twoCellAnchor editAs="oneCell">
    <xdr:from>
      <xdr:col>0</xdr:col>
      <xdr:colOff>38100</xdr:colOff>
      <xdr:row>108</xdr:row>
      <xdr:rowOff>50347</xdr:rowOff>
    </xdr:from>
    <xdr:to>
      <xdr:col>4</xdr:col>
      <xdr:colOff>395058</xdr:colOff>
      <xdr:row>111</xdr:row>
      <xdr:rowOff>95250</xdr:rowOff>
    </xdr:to>
    <xdr:pic>
      <xdr:nvPicPr>
        <xdr:cNvPr id="4" name="Picture 11">
          <a:extLst>
            <a:ext uri="{FF2B5EF4-FFF2-40B4-BE49-F238E27FC236}">
              <a16:creationId xmlns:a16="http://schemas.microsoft.com/office/drawing/2014/main" id="{00000000-0008-0000-0400-000004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05" r="1378"/>
        <a:stretch/>
      </xdr:blipFill>
      <xdr:spPr>
        <a:xfrm>
          <a:off x="38100" y="18624097"/>
          <a:ext cx="6395808" cy="502103"/>
        </a:xfrm>
        <a:prstGeom prst="rect">
          <a:avLst/>
        </a:prstGeom>
      </xdr:spPr>
    </xdr:pic>
    <xdr:clientData/>
  </xdr:twoCellAnchor>
  <xdr:twoCellAnchor>
    <xdr:from>
      <xdr:col>2</xdr:col>
      <xdr:colOff>325438</xdr:colOff>
      <xdr:row>109</xdr:row>
      <xdr:rowOff>55563</xdr:rowOff>
    </xdr:from>
    <xdr:to>
      <xdr:col>2</xdr:col>
      <xdr:colOff>442669</xdr:colOff>
      <xdr:row>110</xdr:row>
      <xdr:rowOff>102577</xdr:rowOff>
    </xdr:to>
    <xdr:sp macro="" textlink="">
      <xdr:nvSpPr>
        <xdr:cNvPr id="6" name="CuadroTexto 5">
          <a:extLst>
            <a:ext uri="{FF2B5EF4-FFF2-40B4-BE49-F238E27FC236}">
              <a16:creationId xmlns:a16="http://schemas.microsoft.com/office/drawing/2014/main" id="{00000000-0008-0000-0400-000006000000}"/>
            </a:ext>
          </a:extLst>
        </xdr:cNvPr>
        <xdr:cNvSpPr txBox="1"/>
      </xdr:nvSpPr>
      <xdr:spPr>
        <a:xfrm>
          <a:off x="5278438" y="19073813"/>
          <a:ext cx="117231" cy="197827"/>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NI" sz="900" b="0">
              <a:latin typeface="+mn-lt"/>
              <a:cs typeface="Arial" panose="020B0604020202020204" pitchFamily="34" charset="0"/>
            </a:rPr>
            <a:t>1</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1491342</xdr:colOff>
      <xdr:row>1</xdr:row>
      <xdr:rowOff>157842</xdr:rowOff>
    </xdr:from>
    <xdr:to>
      <xdr:col>6</xdr:col>
      <xdr:colOff>751203</xdr:colOff>
      <xdr:row>5</xdr:row>
      <xdr:rowOff>25762</xdr:rowOff>
    </xdr:to>
    <xdr:pic>
      <xdr:nvPicPr>
        <xdr:cNvPr id="2" name="Picture 16">
          <a:extLst>
            <a:ext uri="{FF2B5EF4-FFF2-40B4-BE49-F238E27FC236}">
              <a16:creationId xmlns:a16="http://schemas.microsoft.com/office/drawing/2014/main" id="{666FD3B0-C6E0-4053-B9A9-60CC4B27E43C}"/>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441" t="25048" r="27175" b="29281"/>
        <a:stretch/>
      </xdr:blipFill>
      <xdr:spPr>
        <a:xfrm>
          <a:off x="7657192" y="348342"/>
          <a:ext cx="3184161" cy="629920"/>
        </a:xfrm>
        <a:prstGeom prst="rect">
          <a:avLst/>
        </a:prstGeom>
      </xdr:spPr>
    </xdr:pic>
    <xdr:clientData/>
  </xdr:twoCellAnchor>
  <xdr:twoCellAnchor editAs="oneCell">
    <xdr:from>
      <xdr:col>2</xdr:col>
      <xdr:colOff>683683</xdr:colOff>
      <xdr:row>232</xdr:row>
      <xdr:rowOff>100542</xdr:rowOff>
    </xdr:from>
    <xdr:to>
      <xdr:col>9</xdr:col>
      <xdr:colOff>297392</xdr:colOff>
      <xdr:row>234</xdr:row>
      <xdr:rowOff>156104</xdr:rowOff>
    </xdr:to>
    <xdr:pic>
      <xdr:nvPicPr>
        <xdr:cNvPr id="3" name="Imagen 4">
          <a:extLst>
            <a:ext uri="{FF2B5EF4-FFF2-40B4-BE49-F238E27FC236}">
              <a16:creationId xmlns:a16="http://schemas.microsoft.com/office/drawing/2014/main" id="{F8B349FD-E34C-439C-BE18-E2464257B6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52833" y="43299592"/>
          <a:ext cx="8738659" cy="4238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2"/>
  <dimension ref="A5:G92"/>
  <sheetViews>
    <sheetView showGridLines="0" view="pageBreakPreview" topLeftCell="B1" zoomScaleNormal="130" zoomScaleSheetLayoutView="100" workbookViewId="0">
      <selection activeCell="B6" sqref="B6"/>
    </sheetView>
  </sheetViews>
  <sheetFormatPr baseColWidth="10" defaultColWidth="11.42578125" defaultRowHeight="15" x14ac:dyDescent="0.25"/>
  <cols>
    <col min="1" max="1" width="4.140625" hidden="1" customWidth="1"/>
    <col min="2" max="2" width="52.28515625" customWidth="1"/>
    <col min="3" max="3" width="7.85546875" style="2" customWidth="1"/>
    <col min="4" max="4" width="14.140625" customWidth="1"/>
    <col min="5" max="5" width="2.140625" customWidth="1"/>
    <col min="6" max="6" width="12.7109375" customWidth="1"/>
    <col min="7" max="7" width="3.42578125" customWidth="1"/>
  </cols>
  <sheetData>
    <row r="5" spans="1:7" x14ac:dyDescent="0.25">
      <c r="B5" s="82"/>
      <c r="C5" s="84"/>
      <c r="D5" s="82"/>
      <c r="E5" s="82"/>
      <c r="F5" s="181" t="s">
        <v>20</v>
      </c>
    </row>
    <row r="6" spans="1:7" ht="14.1" customHeight="1" x14ac:dyDescent="0.25">
      <c r="B6" s="177" t="s">
        <v>26</v>
      </c>
      <c r="C6" s="84"/>
      <c r="D6" s="82"/>
      <c r="E6" s="82"/>
      <c r="F6" s="82"/>
    </row>
    <row r="7" spans="1:7" ht="14.1" customHeight="1" x14ac:dyDescent="0.25">
      <c r="B7" s="177" t="s">
        <v>27</v>
      </c>
      <c r="C7" s="84"/>
      <c r="D7" s="82"/>
      <c r="E7" s="82"/>
      <c r="F7" s="82"/>
    </row>
    <row r="8" spans="1:7" ht="14.1" customHeight="1" x14ac:dyDescent="0.25">
      <c r="B8" s="177" t="s">
        <v>28</v>
      </c>
      <c r="C8" s="84"/>
      <c r="D8" s="82"/>
      <c r="E8" s="82"/>
      <c r="F8" s="82"/>
    </row>
    <row r="9" spans="1:7" ht="14.1" customHeight="1" x14ac:dyDescent="0.25">
      <c r="A9" s="3"/>
      <c r="B9" s="178" t="s">
        <v>288</v>
      </c>
      <c r="C9" s="179"/>
      <c r="D9" s="80"/>
      <c r="E9" s="80"/>
      <c r="F9" s="80"/>
    </row>
    <row r="10" spans="1:7" ht="14.1" customHeight="1" x14ac:dyDescent="0.25">
      <c r="A10" s="3"/>
      <c r="B10" s="178" t="s">
        <v>289</v>
      </c>
      <c r="C10" s="179"/>
      <c r="D10" s="80"/>
      <c r="E10" s="80"/>
      <c r="F10" s="80"/>
    </row>
    <row r="11" spans="1:7" ht="15.75" x14ac:dyDescent="0.25">
      <c r="A11" s="3"/>
      <c r="B11" s="178"/>
      <c r="C11" s="179"/>
      <c r="D11" s="80"/>
      <c r="E11" s="80"/>
      <c r="F11" s="80"/>
    </row>
    <row r="12" spans="1:7" ht="14.1" customHeight="1" x14ac:dyDescent="0.25">
      <c r="A12" s="5"/>
      <c r="B12" s="28"/>
      <c r="C12" s="44" t="s">
        <v>79</v>
      </c>
      <c r="D12" s="180" t="s">
        <v>180</v>
      </c>
      <c r="E12" s="44"/>
      <c r="F12" s="180" t="s">
        <v>181</v>
      </c>
      <c r="G12" s="6"/>
    </row>
    <row r="13" spans="1:7" ht="14.1" customHeight="1" x14ac:dyDescent="0.25">
      <c r="A13" s="136"/>
      <c r="B13" s="133" t="s">
        <v>69</v>
      </c>
      <c r="C13" s="12"/>
      <c r="D13" s="12"/>
      <c r="E13" s="12"/>
      <c r="F13" s="12"/>
      <c r="G13" s="6"/>
    </row>
    <row r="14" spans="1:7" ht="14.1" customHeight="1" x14ac:dyDescent="0.25">
      <c r="A14" s="37"/>
      <c r="B14" s="12" t="s">
        <v>29</v>
      </c>
      <c r="C14" s="80"/>
      <c r="D14" s="47"/>
      <c r="E14" s="47"/>
      <c r="F14" s="47"/>
      <c r="G14" s="6"/>
    </row>
    <row r="15" spans="1:7" ht="14.1" customHeight="1" x14ac:dyDescent="0.25">
      <c r="A15" s="38"/>
      <c r="B15" s="52" t="s">
        <v>117</v>
      </c>
      <c r="C15" s="11"/>
      <c r="D15" s="59">
        <v>800000000</v>
      </c>
      <c r="E15" s="47"/>
      <c r="F15" s="59">
        <v>811000000</v>
      </c>
      <c r="G15" s="6"/>
    </row>
    <row r="16" spans="1:7" ht="14.1" customHeight="1" x14ac:dyDescent="0.25">
      <c r="A16" s="38"/>
      <c r="B16" s="52" t="s">
        <v>45</v>
      </c>
      <c r="C16" s="11"/>
      <c r="D16" s="60">
        <v>82602876</v>
      </c>
      <c r="E16" s="45"/>
      <c r="F16" s="60">
        <v>74425</v>
      </c>
      <c r="G16" s="6"/>
    </row>
    <row r="17" spans="1:7" ht="14.1" customHeight="1" x14ac:dyDescent="0.25">
      <c r="A17" s="38"/>
      <c r="B17" s="46"/>
      <c r="C17" s="11"/>
      <c r="D17" s="60">
        <f>SUM(D15:D16)</f>
        <v>882602876</v>
      </c>
      <c r="E17" s="57"/>
      <c r="F17" s="60">
        <f>SUM(F15:F16)</f>
        <v>811074425</v>
      </c>
      <c r="G17" s="6"/>
    </row>
    <row r="18" spans="1:7" ht="14.1" customHeight="1" x14ac:dyDescent="0.25">
      <c r="A18" s="38"/>
      <c r="B18" s="46"/>
      <c r="C18" s="11"/>
      <c r="D18" s="61"/>
      <c r="E18" s="45"/>
      <c r="F18" s="61"/>
      <c r="G18" s="6"/>
    </row>
    <row r="19" spans="1:7" ht="14.1" customHeight="1" x14ac:dyDescent="0.25">
      <c r="A19" s="37"/>
      <c r="B19" s="12" t="s">
        <v>30</v>
      </c>
      <c r="C19" s="11"/>
      <c r="D19" s="59">
        <v>940194</v>
      </c>
      <c r="E19" s="48"/>
      <c r="F19" s="59">
        <v>402465</v>
      </c>
      <c r="G19" s="125"/>
    </row>
    <row r="20" spans="1:7" ht="14.1" customHeight="1" x14ac:dyDescent="0.25">
      <c r="A20" s="37"/>
      <c r="B20" s="12" t="s">
        <v>31</v>
      </c>
      <c r="C20" s="11"/>
      <c r="D20" s="59">
        <v>24000000</v>
      </c>
      <c r="E20" s="48"/>
      <c r="F20" s="59">
        <v>12000000</v>
      </c>
      <c r="G20" s="125"/>
    </row>
    <row r="21" spans="1:7" ht="14.1" customHeight="1" x14ac:dyDescent="0.25">
      <c r="A21" s="37"/>
      <c r="B21" s="12" t="s">
        <v>32</v>
      </c>
      <c r="C21" s="11"/>
      <c r="D21" s="48"/>
      <c r="E21" s="48"/>
      <c r="F21" s="48"/>
      <c r="G21" s="125"/>
    </row>
    <row r="22" spans="1:7" s="1" customFormat="1" ht="14.1" customHeight="1" x14ac:dyDescent="0.25">
      <c r="A22" s="39"/>
      <c r="B22" s="50" t="s">
        <v>33</v>
      </c>
      <c r="C22" s="11"/>
      <c r="D22" s="59">
        <f>1000000000+110939925</f>
        <v>1110939925</v>
      </c>
      <c r="E22" s="51"/>
      <c r="F22" s="59">
        <v>900000000</v>
      </c>
      <c r="G22" s="125"/>
    </row>
    <row r="23" spans="1:7" ht="14.1" customHeight="1" x14ac:dyDescent="0.25">
      <c r="A23" s="40"/>
      <c r="B23" s="50" t="s">
        <v>303</v>
      </c>
      <c r="C23" s="11"/>
      <c r="D23" s="59">
        <v>7296145538</v>
      </c>
      <c r="E23" s="51"/>
      <c r="F23" s="59">
        <v>7415998635</v>
      </c>
      <c r="G23" s="125"/>
    </row>
    <row r="24" spans="1:7" ht="14.1" customHeight="1" x14ac:dyDescent="0.25">
      <c r="A24" s="40"/>
      <c r="B24" s="52"/>
      <c r="C24" s="11"/>
      <c r="D24" s="131">
        <f>SUM(D22:D23)</f>
        <v>8407085463</v>
      </c>
      <c r="E24" s="51"/>
      <c r="F24" s="131">
        <f>SUM(F22:F23)</f>
        <v>8315998635</v>
      </c>
      <c r="G24" s="6"/>
    </row>
    <row r="25" spans="1:7" ht="14.1" customHeight="1" x14ac:dyDescent="0.25">
      <c r="A25" s="40"/>
      <c r="B25" s="52"/>
      <c r="C25" s="11"/>
      <c r="D25" s="59"/>
      <c r="E25" s="51"/>
      <c r="F25" s="59"/>
      <c r="G25" s="6"/>
    </row>
    <row r="26" spans="1:7" ht="14.1" customHeight="1" x14ac:dyDescent="0.25">
      <c r="A26" s="37"/>
      <c r="B26" s="12" t="s">
        <v>19</v>
      </c>
      <c r="C26" s="11"/>
      <c r="D26" s="59">
        <v>39048868</v>
      </c>
      <c r="E26" s="53"/>
      <c r="F26" s="59">
        <v>11481640</v>
      </c>
      <c r="G26" s="6"/>
    </row>
    <row r="27" spans="1:7" ht="14.1" customHeight="1" x14ac:dyDescent="0.25">
      <c r="A27" s="37"/>
      <c r="B27" s="12" t="s">
        <v>34</v>
      </c>
      <c r="C27" s="11"/>
      <c r="D27" s="59">
        <v>7815749</v>
      </c>
      <c r="E27" s="53"/>
      <c r="F27" s="59">
        <v>24439428</v>
      </c>
      <c r="G27" s="125"/>
    </row>
    <row r="28" spans="1:7" ht="14.1" customHeight="1" x14ac:dyDescent="0.25">
      <c r="A28" s="37"/>
      <c r="B28" s="12" t="s">
        <v>35</v>
      </c>
      <c r="C28" s="11"/>
      <c r="D28" s="59">
        <v>26582153</v>
      </c>
      <c r="E28" s="53"/>
      <c r="F28" s="59">
        <v>5553380</v>
      </c>
      <c r="G28" s="6"/>
    </row>
    <row r="29" spans="1:7" ht="14.1" customHeight="1" x14ac:dyDescent="0.25">
      <c r="A29" s="37"/>
      <c r="B29" s="12" t="s">
        <v>3</v>
      </c>
      <c r="C29" s="11"/>
      <c r="D29" s="59">
        <v>3658392</v>
      </c>
      <c r="E29" s="53"/>
      <c r="F29" s="59">
        <v>2650356</v>
      </c>
      <c r="G29" s="125"/>
    </row>
    <row r="30" spans="1:7" ht="14.1" customHeight="1" x14ac:dyDescent="0.25">
      <c r="A30" s="37"/>
      <c r="B30" s="12" t="s">
        <v>36</v>
      </c>
      <c r="C30" s="54"/>
      <c r="D30" s="59">
        <v>69804764</v>
      </c>
      <c r="E30" s="53"/>
      <c r="F30" s="59">
        <v>76383103</v>
      </c>
      <c r="G30" s="125"/>
    </row>
    <row r="31" spans="1:7" ht="14.1" customHeight="1" x14ac:dyDescent="0.25">
      <c r="A31" s="37"/>
      <c r="B31" s="12" t="s">
        <v>37</v>
      </c>
      <c r="C31" s="11"/>
      <c r="D31" s="59">
        <v>79604944</v>
      </c>
      <c r="E31" s="53"/>
      <c r="F31" s="59">
        <v>75530607</v>
      </c>
      <c r="G31" s="125"/>
    </row>
    <row r="32" spans="1:7" ht="14.1" customHeight="1" x14ac:dyDescent="0.25">
      <c r="A32" s="37"/>
      <c r="B32" s="12" t="s">
        <v>38</v>
      </c>
      <c r="C32" s="11"/>
      <c r="D32" s="59">
        <v>61222549</v>
      </c>
      <c r="E32" s="53"/>
      <c r="F32" s="59">
        <v>24712745</v>
      </c>
      <c r="G32" s="6"/>
    </row>
    <row r="33" spans="1:7" ht="14.1" customHeight="1" x14ac:dyDescent="0.25">
      <c r="A33" s="37"/>
      <c r="B33" s="12" t="s">
        <v>39</v>
      </c>
      <c r="C33" s="11"/>
      <c r="D33" s="59">
        <v>131196035</v>
      </c>
      <c r="E33" s="53"/>
      <c r="F33" s="59">
        <v>124866856</v>
      </c>
      <c r="G33" s="125"/>
    </row>
    <row r="34" spans="1:7" ht="14.1" customHeight="1" thickBot="1" x14ac:dyDescent="0.3">
      <c r="A34" s="41"/>
      <c r="B34" s="12" t="s">
        <v>40</v>
      </c>
      <c r="C34" s="11"/>
      <c r="D34" s="132">
        <f>SUM(D17,D19,D20,D24,D26:D33)</f>
        <v>9733561987</v>
      </c>
      <c r="E34" s="56"/>
      <c r="F34" s="132">
        <f>SUM(F17,F19,F20,F24,F26:F33)</f>
        <v>9485093640</v>
      </c>
      <c r="G34" s="6"/>
    </row>
    <row r="35" spans="1:7" ht="14.1" customHeight="1" thickTop="1" x14ac:dyDescent="0.25">
      <c r="A35" s="41"/>
      <c r="B35" s="12"/>
      <c r="C35" s="11"/>
      <c r="D35" s="118"/>
      <c r="E35" s="47"/>
      <c r="F35" s="118"/>
      <c r="G35" s="6"/>
    </row>
    <row r="36" spans="1:7" ht="14.1" customHeight="1" x14ac:dyDescent="0.25">
      <c r="A36" s="136"/>
      <c r="B36" s="133" t="s">
        <v>41</v>
      </c>
      <c r="C36" s="11"/>
      <c r="D36" s="12"/>
      <c r="E36" s="12"/>
      <c r="F36" s="12"/>
      <c r="G36" s="6"/>
    </row>
    <row r="37" spans="1:7" ht="14.1" customHeight="1" x14ac:dyDescent="0.25">
      <c r="A37" s="37"/>
      <c r="B37" s="12" t="s">
        <v>42</v>
      </c>
      <c r="C37" s="11"/>
      <c r="D37" s="47"/>
      <c r="E37" s="47"/>
      <c r="F37" s="47"/>
      <c r="G37" s="6"/>
    </row>
    <row r="38" spans="1:7" ht="14.1" customHeight="1" x14ac:dyDescent="0.25">
      <c r="A38" s="38"/>
      <c r="B38" s="12" t="s">
        <v>43</v>
      </c>
      <c r="C38" s="11"/>
      <c r="D38" s="47"/>
      <c r="E38" s="47"/>
      <c r="F38" s="47"/>
      <c r="G38" s="6"/>
    </row>
    <row r="39" spans="1:7" ht="14.1" customHeight="1" x14ac:dyDescent="0.25">
      <c r="A39" s="38"/>
      <c r="B39" s="52" t="s">
        <v>44</v>
      </c>
      <c r="C39" s="11"/>
      <c r="D39" s="59">
        <v>6342000000</v>
      </c>
      <c r="E39" s="47"/>
      <c r="F39" s="59">
        <v>6494000000</v>
      </c>
      <c r="G39" s="6"/>
    </row>
    <row r="40" spans="1:7" ht="14.1" customHeight="1" x14ac:dyDescent="0.25">
      <c r="A40" s="38"/>
      <c r="B40" s="52" t="s">
        <v>45</v>
      </c>
      <c r="C40" s="11"/>
      <c r="D40" s="59">
        <v>356000000</v>
      </c>
      <c r="E40" s="47"/>
      <c r="F40" s="59">
        <v>550000000</v>
      </c>
      <c r="G40" s="6"/>
    </row>
    <row r="41" spans="1:7" ht="14.1" customHeight="1" x14ac:dyDescent="0.25">
      <c r="A41" s="38"/>
      <c r="B41" s="52" t="s">
        <v>46</v>
      </c>
      <c r="C41" s="11"/>
      <c r="D41" s="62">
        <v>2209763</v>
      </c>
      <c r="E41" s="56"/>
      <c r="F41" s="62">
        <v>1936803</v>
      </c>
      <c r="G41" s="6"/>
    </row>
    <row r="42" spans="1:7" ht="14.1" customHeight="1" x14ac:dyDescent="0.25">
      <c r="A42" s="38"/>
      <c r="B42" s="46"/>
      <c r="C42" s="11"/>
      <c r="D42" s="131">
        <f>SUM(D39:D41)</f>
        <v>6700209763</v>
      </c>
      <c r="E42" s="56"/>
      <c r="F42" s="131">
        <f>SUM(F39:F41)</f>
        <v>7045936803</v>
      </c>
      <c r="G42" s="125"/>
    </row>
    <row r="43" spans="1:7" ht="14.1" customHeight="1" x14ac:dyDescent="0.25">
      <c r="A43" s="38"/>
      <c r="B43" s="46"/>
      <c r="C43" s="11"/>
      <c r="D43" s="59"/>
      <c r="E43" s="56"/>
      <c r="F43" s="59"/>
      <c r="G43" s="6"/>
    </row>
    <row r="44" spans="1:7" ht="14.1" customHeight="1" x14ac:dyDescent="0.25">
      <c r="A44" s="38"/>
      <c r="B44" s="133" t="s">
        <v>47</v>
      </c>
      <c r="C44" s="11"/>
      <c r="D44" s="59">
        <v>6785</v>
      </c>
      <c r="E44" s="47"/>
      <c r="F44" s="59">
        <v>6771</v>
      </c>
      <c r="G44" s="6"/>
    </row>
    <row r="45" spans="1:7" ht="20.100000000000001" customHeight="1" x14ac:dyDescent="0.25">
      <c r="A45" s="38"/>
      <c r="B45" s="134" t="s">
        <v>48</v>
      </c>
      <c r="C45" s="11"/>
      <c r="D45" s="59">
        <v>650000</v>
      </c>
      <c r="E45" s="12"/>
      <c r="F45" s="59">
        <v>80000</v>
      </c>
      <c r="G45" s="125"/>
    </row>
    <row r="46" spans="1:7" ht="14.1" customHeight="1" x14ac:dyDescent="0.25">
      <c r="A46" s="38"/>
      <c r="B46" s="133" t="s">
        <v>49</v>
      </c>
      <c r="C46" s="11"/>
      <c r="D46" s="59">
        <v>609000000</v>
      </c>
      <c r="E46" s="12"/>
      <c r="F46" s="59">
        <v>519000000</v>
      </c>
      <c r="G46" s="125"/>
    </row>
    <row r="47" spans="1:7" ht="14.1" customHeight="1" x14ac:dyDescent="0.25">
      <c r="A47" s="38"/>
      <c r="B47" s="133" t="s">
        <v>50</v>
      </c>
      <c r="C47" s="11"/>
      <c r="D47" s="59">
        <v>592501</v>
      </c>
      <c r="E47" s="12"/>
      <c r="F47" s="59">
        <v>696772</v>
      </c>
      <c r="G47" s="125"/>
    </row>
    <row r="48" spans="1:7" ht="14.1" customHeight="1" x14ac:dyDescent="0.25">
      <c r="A48" s="38"/>
      <c r="B48" s="49" t="s">
        <v>51</v>
      </c>
      <c r="C48" s="11"/>
      <c r="D48" s="59">
        <v>946000000</v>
      </c>
      <c r="E48" s="12"/>
      <c r="F48" s="59">
        <v>561000000</v>
      </c>
      <c r="G48" s="125"/>
    </row>
    <row r="49" spans="1:7" ht="14.1" customHeight="1" x14ac:dyDescent="0.25">
      <c r="A49" s="38"/>
      <c r="B49" s="133" t="s">
        <v>0</v>
      </c>
      <c r="C49" s="11"/>
      <c r="D49" s="59">
        <v>7800000</v>
      </c>
      <c r="E49" s="12"/>
      <c r="F49" s="59">
        <v>24400000</v>
      </c>
      <c r="G49" s="125"/>
    </row>
    <row r="50" spans="1:7" ht="14.1" customHeight="1" x14ac:dyDescent="0.25">
      <c r="A50" s="38"/>
      <c r="B50" s="133" t="s">
        <v>52</v>
      </c>
      <c r="C50" s="11"/>
      <c r="D50" s="59">
        <v>15749</v>
      </c>
      <c r="E50" s="12"/>
      <c r="F50" s="59">
        <v>39428</v>
      </c>
      <c r="G50" s="125"/>
    </row>
    <row r="51" spans="1:7" ht="14.1" customHeight="1" x14ac:dyDescent="0.25">
      <c r="A51" s="38"/>
      <c r="B51" s="55"/>
      <c r="C51" s="11"/>
      <c r="D51" s="131">
        <f>SUM(D42,D44:D50)</f>
        <v>8264274798</v>
      </c>
      <c r="E51" s="52"/>
      <c r="F51" s="131">
        <f>SUM(F42,F44:F50)</f>
        <v>8151159774</v>
      </c>
      <c r="G51" s="6"/>
    </row>
    <row r="52" spans="1:7" ht="14.1" customHeight="1" x14ac:dyDescent="0.25">
      <c r="A52" s="38"/>
      <c r="B52" s="55"/>
      <c r="C52" s="11"/>
      <c r="D52" s="59"/>
      <c r="E52" s="12"/>
      <c r="F52" s="59"/>
      <c r="G52" s="6"/>
    </row>
    <row r="53" spans="1:7" ht="14.1" customHeight="1" x14ac:dyDescent="0.25">
      <c r="A53" s="42"/>
      <c r="B53" s="49" t="s">
        <v>53</v>
      </c>
      <c r="C53" s="11"/>
      <c r="D53" s="59">
        <v>183</v>
      </c>
      <c r="E53" s="12"/>
      <c r="F53" s="59">
        <v>986</v>
      </c>
      <c r="G53" s="125"/>
    </row>
    <row r="54" spans="1:7" ht="14.1" customHeight="1" x14ac:dyDescent="0.25">
      <c r="A54" s="42"/>
      <c r="B54" s="49" t="s">
        <v>18</v>
      </c>
      <c r="C54" s="11"/>
      <c r="D54" s="59">
        <v>531000</v>
      </c>
      <c r="E54" s="12"/>
      <c r="F54" s="59">
        <v>842000</v>
      </c>
      <c r="G54" s="125"/>
    </row>
    <row r="55" spans="1:7" ht="14.1" customHeight="1" x14ac:dyDescent="0.25">
      <c r="A55" s="42"/>
      <c r="B55" s="49" t="s">
        <v>12</v>
      </c>
      <c r="C55" s="11"/>
      <c r="D55" s="59">
        <v>84361</v>
      </c>
      <c r="E55" s="12"/>
      <c r="F55" s="59">
        <v>75290</v>
      </c>
      <c r="G55" s="125"/>
    </row>
    <row r="56" spans="1:7" ht="14.1" customHeight="1" x14ac:dyDescent="0.25">
      <c r="A56" s="37"/>
      <c r="B56" s="12" t="s">
        <v>54</v>
      </c>
      <c r="C56" s="11"/>
      <c r="D56" s="59">
        <v>400000</v>
      </c>
      <c r="E56" s="12"/>
      <c r="F56" s="59">
        <v>300000</v>
      </c>
      <c r="G56" s="6"/>
    </row>
    <row r="57" spans="1:7" ht="14.1" customHeight="1" x14ac:dyDescent="0.25">
      <c r="A57" s="37"/>
      <c r="B57" s="12" t="s">
        <v>55</v>
      </c>
      <c r="C57" s="11"/>
      <c r="D57" s="59">
        <v>362675</v>
      </c>
      <c r="E57" s="12"/>
      <c r="F57" s="59">
        <v>296452</v>
      </c>
      <c r="G57" s="125"/>
    </row>
    <row r="58" spans="1:7" ht="14.1" customHeight="1" x14ac:dyDescent="0.25">
      <c r="A58" s="37"/>
      <c r="B58" s="12" t="s">
        <v>56</v>
      </c>
      <c r="C58" s="11"/>
      <c r="D58" s="59">
        <v>278000000</v>
      </c>
      <c r="E58" s="47"/>
      <c r="F58" s="59">
        <v>231000000</v>
      </c>
      <c r="G58" s="125"/>
    </row>
    <row r="59" spans="1:7" ht="14.1" customHeight="1" thickBot="1" x14ac:dyDescent="0.3">
      <c r="A59" s="41"/>
      <c r="B59" s="12" t="s">
        <v>57</v>
      </c>
      <c r="C59" s="11"/>
      <c r="D59" s="132">
        <f>SUM(D51,D53:D58)</f>
        <v>8543653017</v>
      </c>
      <c r="E59" s="56"/>
      <c r="F59" s="132">
        <f>SUM(F51,F53:F58)</f>
        <v>8383674502</v>
      </c>
      <c r="G59" s="6"/>
    </row>
    <row r="60" spans="1:7" ht="14.1" customHeight="1" thickTop="1" x14ac:dyDescent="0.25">
      <c r="A60" s="41"/>
      <c r="B60" s="12"/>
      <c r="C60" s="11"/>
      <c r="D60" s="47"/>
      <c r="E60" s="47"/>
      <c r="F60" s="47"/>
      <c r="G60" s="6"/>
    </row>
    <row r="61" spans="1:7" ht="14.1" customHeight="1" x14ac:dyDescent="0.25">
      <c r="A61" s="136"/>
      <c r="B61" s="133" t="s">
        <v>58</v>
      </c>
      <c r="C61" s="11"/>
      <c r="D61" s="12"/>
      <c r="E61" s="12"/>
      <c r="F61" s="12"/>
      <c r="G61" s="6"/>
    </row>
    <row r="62" spans="1:7" ht="14.1" customHeight="1" x14ac:dyDescent="0.25">
      <c r="A62" s="38"/>
      <c r="B62" s="135" t="s">
        <v>59</v>
      </c>
      <c r="C62" s="11"/>
      <c r="D62" s="59">
        <v>740000000</v>
      </c>
      <c r="E62" s="47"/>
      <c r="F62" s="59">
        <v>740000000</v>
      </c>
      <c r="G62" s="6"/>
    </row>
    <row r="63" spans="1:7" ht="14.1" customHeight="1" x14ac:dyDescent="0.25">
      <c r="A63" s="38"/>
      <c r="B63" s="135" t="s">
        <v>60</v>
      </c>
      <c r="C63" s="11"/>
      <c r="D63" s="59">
        <v>4192</v>
      </c>
      <c r="E63" s="59"/>
      <c r="F63" s="59">
        <v>4192</v>
      </c>
      <c r="G63" s="6"/>
    </row>
    <row r="64" spans="1:7" ht="14.1" customHeight="1" x14ac:dyDescent="0.25">
      <c r="A64" s="38"/>
      <c r="B64" s="135" t="s">
        <v>61</v>
      </c>
      <c r="C64" s="11"/>
      <c r="D64" s="59">
        <v>11000000</v>
      </c>
      <c r="E64" s="57"/>
      <c r="F64" s="59">
        <v>11000000</v>
      </c>
      <c r="G64" s="6"/>
    </row>
    <row r="65" spans="1:7" ht="14.1" customHeight="1" x14ac:dyDescent="0.25">
      <c r="A65" s="38"/>
      <c r="B65" s="135" t="s">
        <v>62</v>
      </c>
      <c r="C65" s="11"/>
      <c r="D65" s="59">
        <v>3417000</v>
      </c>
      <c r="E65" s="119"/>
      <c r="F65" s="59">
        <v>3410181</v>
      </c>
      <c r="G65" s="6"/>
    </row>
    <row r="66" spans="1:7" ht="14.1" customHeight="1" x14ac:dyDescent="0.25">
      <c r="A66" s="38"/>
      <c r="B66" s="135" t="s">
        <v>63</v>
      </c>
      <c r="C66" s="11"/>
      <c r="D66" s="59">
        <v>130732120</v>
      </c>
      <c r="E66" s="56"/>
      <c r="F66" s="59">
        <v>125574761</v>
      </c>
      <c r="G66" s="6"/>
    </row>
    <row r="67" spans="1:7" ht="14.1" customHeight="1" x14ac:dyDescent="0.25">
      <c r="A67" s="38"/>
      <c r="B67" s="135" t="s">
        <v>64</v>
      </c>
      <c r="C67" s="11"/>
      <c r="D67" s="59">
        <v>176150626</v>
      </c>
      <c r="E67" s="56"/>
      <c r="F67" s="61">
        <v>101000859</v>
      </c>
      <c r="G67" s="6"/>
    </row>
    <row r="68" spans="1:7" ht="14.1" customHeight="1" x14ac:dyDescent="0.25">
      <c r="A68" s="38"/>
      <c r="B68" s="135" t="s">
        <v>65</v>
      </c>
      <c r="C68" s="11"/>
      <c r="D68" s="59">
        <v>94890649</v>
      </c>
      <c r="E68" s="58"/>
      <c r="F68" s="61">
        <v>82361944</v>
      </c>
      <c r="G68" s="6"/>
    </row>
    <row r="69" spans="1:7" ht="14.1" customHeight="1" x14ac:dyDescent="0.25">
      <c r="A69" s="43"/>
      <c r="B69" s="135" t="s">
        <v>66</v>
      </c>
      <c r="C69" s="11"/>
      <c r="D69" s="59">
        <v>33065602</v>
      </c>
      <c r="E69" s="58"/>
      <c r="F69" s="59">
        <v>37411601</v>
      </c>
      <c r="G69" s="6"/>
    </row>
    <row r="70" spans="1:7" ht="14.1" customHeight="1" x14ac:dyDescent="0.25">
      <c r="A70" s="43"/>
      <c r="B70" s="135" t="s">
        <v>67</v>
      </c>
      <c r="C70" s="11"/>
      <c r="D70" s="62">
        <v>325781</v>
      </c>
      <c r="E70" s="53"/>
      <c r="F70" s="62">
        <v>325781</v>
      </c>
      <c r="G70" s="6"/>
    </row>
    <row r="71" spans="1:7" ht="14.1" customHeight="1" x14ac:dyDescent="0.25">
      <c r="A71" s="41"/>
      <c r="B71" s="12" t="s">
        <v>68</v>
      </c>
      <c r="C71" s="11"/>
      <c r="D71" s="62">
        <f>SUM(D62:D70)</f>
        <v>1189585970</v>
      </c>
      <c r="E71" s="58"/>
      <c r="F71" s="62">
        <f>SUM(F62:F70)</f>
        <v>1101089319</v>
      </c>
      <c r="G71" s="6"/>
    </row>
    <row r="72" spans="1:7" ht="14.1" customHeight="1" x14ac:dyDescent="0.25">
      <c r="A72" s="38"/>
      <c r="B72" s="12" t="s">
        <v>13</v>
      </c>
      <c r="C72" s="11"/>
      <c r="D72" s="59">
        <v>323000</v>
      </c>
      <c r="E72" s="58"/>
      <c r="F72" s="59">
        <v>329819.3909142827</v>
      </c>
      <c r="G72" s="137"/>
    </row>
    <row r="73" spans="1:7" ht="14.1" customHeight="1" thickBot="1" x14ac:dyDescent="0.3">
      <c r="A73" s="38"/>
      <c r="B73" s="12" t="s">
        <v>70</v>
      </c>
      <c r="C73" s="11"/>
      <c r="D73" s="132">
        <f>D71+D72</f>
        <v>1189908970</v>
      </c>
      <c r="E73" s="56"/>
      <c r="F73" s="132">
        <f>F71+F72</f>
        <v>1101419138.3909142</v>
      </c>
      <c r="G73" s="125"/>
    </row>
    <row r="74" spans="1:7" ht="14.1" customHeight="1" thickTop="1" thickBot="1" x14ac:dyDescent="0.3">
      <c r="A74" s="38"/>
      <c r="B74" s="12" t="s">
        <v>71</v>
      </c>
      <c r="C74" s="11"/>
      <c r="D74" s="132">
        <f>D59+D73</f>
        <v>9733561987</v>
      </c>
      <c r="E74" s="56"/>
      <c r="F74" s="132">
        <f>F59+F73</f>
        <v>9485093640.3909149</v>
      </c>
      <c r="G74" s="125"/>
    </row>
    <row r="75" spans="1:7" ht="14.1" customHeight="1" thickTop="1" x14ac:dyDescent="0.25">
      <c r="A75" s="38"/>
      <c r="B75" s="52"/>
      <c r="C75" s="11"/>
      <c r="D75" s="3"/>
      <c r="E75" s="3"/>
      <c r="F75" s="3"/>
      <c r="G75" s="138"/>
    </row>
    <row r="76" spans="1:7" ht="14.1" customHeight="1" thickBot="1" x14ac:dyDescent="0.3">
      <c r="A76" s="41"/>
      <c r="B76" s="12" t="s">
        <v>72</v>
      </c>
      <c r="C76" s="11"/>
      <c r="D76" s="141">
        <v>450000000</v>
      </c>
      <c r="E76" s="3"/>
      <c r="F76" s="141">
        <v>390000000</v>
      </c>
      <c r="G76" s="138"/>
    </row>
    <row r="77" spans="1:7" ht="14.1" customHeight="1" thickTop="1" thickBot="1" x14ac:dyDescent="0.3">
      <c r="A77" s="41"/>
      <c r="B77" s="12" t="s">
        <v>73</v>
      </c>
      <c r="C77" s="11"/>
      <c r="D77" s="141">
        <v>1500000000</v>
      </c>
      <c r="E77" s="3"/>
      <c r="F77" s="141">
        <v>1400000000</v>
      </c>
      <c r="G77" s="138"/>
    </row>
    <row r="78" spans="1:7" ht="14.1" customHeight="1" thickTop="1" x14ac:dyDescent="0.25">
      <c r="A78" s="139"/>
      <c r="B78" s="26"/>
      <c r="C78" s="140"/>
      <c r="D78" s="26"/>
      <c r="E78" s="26"/>
      <c r="F78" s="26"/>
      <c r="G78" s="6"/>
    </row>
    <row r="79" spans="1:7" ht="14.1" customHeight="1" x14ac:dyDescent="0.25">
      <c r="A79" s="33" t="s">
        <v>17</v>
      </c>
      <c r="B79" s="33" t="s">
        <v>74</v>
      </c>
      <c r="C79" s="81"/>
      <c r="D79" s="33"/>
      <c r="E79" s="33"/>
      <c r="F79" s="33"/>
      <c r="G79" s="6"/>
    </row>
    <row r="80" spans="1:7" ht="25.5" customHeight="1" x14ac:dyDescent="0.25">
      <c r="A80" s="258" t="s">
        <v>75</v>
      </c>
      <c r="B80" s="258"/>
      <c r="C80" s="258"/>
      <c r="D80" s="258"/>
      <c r="E80" s="258"/>
      <c r="F80" s="258"/>
      <c r="G80" s="6"/>
    </row>
    <row r="81" spans="1:7" ht="14.1" customHeight="1" x14ac:dyDescent="0.25">
      <c r="A81" s="30"/>
      <c r="B81" s="30"/>
      <c r="C81" s="30"/>
      <c r="D81" s="30"/>
      <c r="E81" s="30"/>
      <c r="F81" s="30"/>
      <c r="G81" s="6"/>
    </row>
    <row r="82" spans="1:7" ht="14.1" customHeight="1" x14ac:dyDescent="0.25">
      <c r="A82" s="26"/>
      <c r="B82" s="31"/>
      <c r="C82" s="140"/>
      <c r="D82" s="31"/>
      <c r="E82" s="31"/>
      <c r="F82" s="26"/>
      <c r="G82" s="6"/>
    </row>
    <row r="83" spans="1:7" ht="14.1" customHeight="1" x14ac:dyDescent="0.25">
      <c r="A83" s="31"/>
      <c r="B83" s="26"/>
      <c r="C83" s="140"/>
      <c r="D83" s="31"/>
      <c r="E83" s="31"/>
      <c r="F83" s="26"/>
      <c r="G83" s="6"/>
    </row>
    <row r="84" spans="1:7" ht="14.1" customHeight="1" x14ac:dyDescent="0.25">
      <c r="A84" s="32" t="s">
        <v>11</v>
      </c>
      <c r="B84" s="32" t="s">
        <v>11</v>
      </c>
      <c r="C84" s="81"/>
      <c r="D84" s="33"/>
      <c r="E84" s="33"/>
      <c r="F84" s="33"/>
      <c r="G84" s="6"/>
    </row>
    <row r="85" spans="1:7" ht="27.6" customHeight="1" x14ac:dyDescent="0.25">
      <c r="A85" s="256" t="s">
        <v>308</v>
      </c>
      <c r="B85" s="256"/>
      <c r="C85" s="256"/>
      <c r="D85" s="256"/>
      <c r="E85" s="256"/>
      <c r="F85" s="256"/>
      <c r="G85" s="25"/>
    </row>
    <row r="86" spans="1:7" ht="14.1" customHeight="1" x14ac:dyDescent="0.25">
      <c r="A86" s="25"/>
      <c r="B86" s="257" t="s">
        <v>76</v>
      </c>
      <c r="C86" s="257"/>
      <c r="D86" s="257"/>
      <c r="E86" s="257"/>
      <c r="F86" s="257"/>
      <c r="G86" s="257"/>
    </row>
    <row r="87" spans="1:7" ht="14.1" customHeight="1" x14ac:dyDescent="0.25">
      <c r="A87" s="25"/>
      <c r="B87" s="257" t="s">
        <v>77</v>
      </c>
      <c r="C87" s="257"/>
      <c r="D87" s="257"/>
      <c r="E87" s="257"/>
      <c r="F87" s="257"/>
      <c r="G87" s="257"/>
    </row>
    <row r="88" spans="1:7" ht="27" customHeight="1" x14ac:dyDescent="0.25">
      <c r="A88" s="25"/>
      <c r="B88" s="256" t="s">
        <v>304</v>
      </c>
      <c r="C88" s="256"/>
      <c r="D88" s="256"/>
      <c r="E88" s="256"/>
      <c r="F88" s="256"/>
      <c r="G88" s="88"/>
    </row>
    <row r="89" spans="1:7" ht="30" customHeight="1" x14ac:dyDescent="0.25">
      <c r="A89" s="25"/>
      <c r="B89" s="256" t="s">
        <v>290</v>
      </c>
      <c r="C89" s="256"/>
      <c r="D89" s="256"/>
      <c r="E89" s="256"/>
      <c r="F89" s="256"/>
      <c r="G89" s="176"/>
    </row>
    <row r="92" spans="1:7" x14ac:dyDescent="0.25">
      <c r="G92" s="203"/>
    </row>
  </sheetData>
  <mergeCells count="6">
    <mergeCell ref="B89:F89"/>
    <mergeCell ref="B87:G87"/>
    <mergeCell ref="A80:F80"/>
    <mergeCell ref="A85:F85"/>
    <mergeCell ref="B86:G86"/>
    <mergeCell ref="B88:F88"/>
  </mergeCells>
  <printOptions horizontalCentered="1"/>
  <pageMargins left="0.31496062992125984" right="0.31496062992125984" top="0.35433070866141736" bottom="0.35433070866141736" header="0" footer="0"/>
  <pageSetup paperSize="5"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3"/>
  <dimension ref="A5:H66"/>
  <sheetViews>
    <sheetView showGridLines="0" view="pageBreakPreview" zoomScaleNormal="130" zoomScaleSheetLayoutView="100" workbookViewId="0">
      <selection activeCell="A6" sqref="A6"/>
    </sheetView>
  </sheetViews>
  <sheetFormatPr baseColWidth="10" defaultColWidth="11.42578125" defaultRowHeight="15" x14ac:dyDescent="0.25"/>
  <cols>
    <col min="1" max="1" width="60.85546875" style="10" customWidth="1"/>
    <col min="2" max="2" width="5.140625" style="2" bestFit="1" customWidth="1"/>
    <col min="3" max="3" width="12.7109375" customWidth="1"/>
    <col min="4" max="4" width="1.85546875" customWidth="1"/>
    <col min="5" max="5" width="12.42578125" customWidth="1"/>
    <col min="6" max="6" width="3.140625" customWidth="1"/>
    <col min="7" max="7" width="14.85546875" bestFit="1" customWidth="1"/>
    <col min="8" max="8" width="14" customWidth="1"/>
  </cols>
  <sheetData>
    <row r="5" spans="1:6" ht="14.1" customHeight="1" x14ac:dyDescent="0.25">
      <c r="A5" s="182"/>
      <c r="B5" s="84"/>
      <c r="C5" s="82"/>
      <c r="D5" s="82"/>
      <c r="E5" s="259" t="s">
        <v>21</v>
      </c>
      <c r="F5" s="259"/>
    </row>
    <row r="6" spans="1:6" ht="14.1" customHeight="1" x14ac:dyDescent="0.25">
      <c r="A6" s="177" t="s">
        <v>26</v>
      </c>
      <c r="B6" s="84"/>
      <c r="C6" s="82"/>
      <c r="D6" s="82"/>
      <c r="E6" s="82"/>
      <c r="F6" s="82"/>
    </row>
    <row r="7" spans="1:6" ht="14.1" customHeight="1" x14ac:dyDescent="0.25">
      <c r="A7" s="177" t="s">
        <v>27</v>
      </c>
      <c r="B7" s="84"/>
      <c r="C7" s="82"/>
      <c r="D7" s="82"/>
      <c r="E7" s="82"/>
      <c r="F7" s="82"/>
    </row>
    <row r="8" spans="1:6" ht="14.1" customHeight="1" x14ac:dyDescent="0.25">
      <c r="A8" s="177" t="s">
        <v>78</v>
      </c>
      <c r="B8" s="84"/>
      <c r="C8" s="82"/>
      <c r="D8" s="82"/>
      <c r="E8" s="82"/>
      <c r="F8" s="82"/>
    </row>
    <row r="9" spans="1:6" ht="14.1" customHeight="1" x14ac:dyDescent="0.25">
      <c r="A9" s="178" t="s">
        <v>291</v>
      </c>
      <c r="B9" s="84"/>
      <c r="C9" s="82"/>
      <c r="D9" s="82"/>
      <c r="E9" s="82"/>
      <c r="F9" s="82"/>
    </row>
    <row r="10" spans="1:6" ht="14.1" customHeight="1" x14ac:dyDescent="0.25">
      <c r="A10" s="178" t="s">
        <v>289</v>
      </c>
      <c r="B10" s="84"/>
      <c r="C10" s="82"/>
      <c r="D10" s="82"/>
      <c r="E10" s="82"/>
      <c r="F10" s="82"/>
    </row>
    <row r="11" spans="1:6" ht="15.75" x14ac:dyDescent="0.25">
      <c r="A11" s="183"/>
      <c r="B11" s="179"/>
      <c r="C11" s="80"/>
      <c r="D11" s="80"/>
      <c r="E11" s="80"/>
      <c r="F11" s="82"/>
    </row>
    <row r="12" spans="1:6" x14ac:dyDescent="0.25">
      <c r="A12" s="133"/>
      <c r="B12" s="44" t="s">
        <v>79</v>
      </c>
      <c r="C12" s="180" t="s">
        <v>180</v>
      </c>
      <c r="D12" s="44"/>
      <c r="E12" s="180" t="s">
        <v>181</v>
      </c>
      <c r="F12" s="25"/>
    </row>
    <row r="13" spans="1:6" ht="14.1" customHeight="1" x14ac:dyDescent="0.25">
      <c r="A13" s="12" t="s">
        <v>80</v>
      </c>
      <c r="B13" s="80"/>
      <c r="C13" s="47"/>
      <c r="D13" s="47"/>
      <c r="E13" s="25"/>
      <c r="F13" s="25"/>
    </row>
    <row r="14" spans="1:6" ht="14.1" customHeight="1" x14ac:dyDescent="0.25">
      <c r="A14" s="65" t="s">
        <v>81</v>
      </c>
      <c r="B14" s="80"/>
      <c r="C14" s="59">
        <v>10500000</v>
      </c>
      <c r="D14" s="56"/>
      <c r="E14" s="59">
        <v>7600000</v>
      </c>
      <c r="F14" s="25"/>
    </row>
    <row r="15" spans="1:6" ht="14.1" customHeight="1" x14ac:dyDescent="0.25">
      <c r="A15" s="65" t="s">
        <v>82</v>
      </c>
      <c r="B15" s="11"/>
      <c r="C15" s="59">
        <v>90579</v>
      </c>
      <c r="D15" s="56"/>
      <c r="E15" s="59">
        <v>12042</v>
      </c>
      <c r="F15" s="6"/>
    </row>
    <row r="16" spans="1:6" ht="14.1" customHeight="1" x14ac:dyDescent="0.25">
      <c r="A16" s="65" t="s">
        <v>83</v>
      </c>
      <c r="B16" s="11"/>
      <c r="C16" s="59">
        <v>490000000</v>
      </c>
      <c r="D16" s="56"/>
      <c r="E16" s="59">
        <v>472000000</v>
      </c>
      <c r="F16" s="6"/>
    </row>
    <row r="17" spans="1:7" ht="14.1" customHeight="1" x14ac:dyDescent="0.25">
      <c r="A17" s="65" t="s">
        <v>14</v>
      </c>
      <c r="B17" s="11"/>
      <c r="C17" s="59">
        <v>247464</v>
      </c>
      <c r="D17" s="56"/>
      <c r="E17" s="87">
        <v>389375</v>
      </c>
      <c r="F17" s="6"/>
    </row>
    <row r="18" spans="1:7" ht="14.1" customHeight="1" x14ac:dyDescent="0.25">
      <c r="A18" s="65" t="s">
        <v>15</v>
      </c>
      <c r="B18" s="11"/>
      <c r="C18" s="59">
        <v>607527</v>
      </c>
      <c r="D18" s="56"/>
      <c r="E18" s="87">
        <v>519937</v>
      </c>
      <c r="F18" s="6"/>
    </row>
    <row r="19" spans="1:7" ht="14.1" customHeight="1" x14ac:dyDescent="0.25">
      <c r="A19" s="65" t="s">
        <v>84</v>
      </c>
      <c r="B19" s="11"/>
      <c r="C19" s="62">
        <v>30000000</v>
      </c>
      <c r="D19" s="56"/>
      <c r="E19" s="62">
        <v>20000000</v>
      </c>
      <c r="F19" s="6"/>
    </row>
    <row r="20" spans="1:7" ht="14.1" customHeight="1" x14ac:dyDescent="0.25">
      <c r="A20" s="65"/>
      <c r="B20" s="11"/>
      <c r="C20" s="131">
        <f>SUM(C14:C19)</f>
        <v>531445570</v>
      </c>
      <c r="D20" s="56"/>
      <c r="E20" s="131">
        <f>SUM(E14:E19)</f>
        <v>500521354</v>
      </c>
      <c r="F20" s="6"/>
    </row>
    <row r="21" spans="1:7" ht="14.1" customHeight="1" x14ac:dyDescent="0.25">
      <c r="A21" s="12" t="s">
        <v>4</v>
      </c>
      <c r="B21" s="11"/>
      <c r="C21" s="59"/>
      <c r="D21" s="59"/>
      <c r="E21" s="59"/>
      <c r="F21" s="6"/>
    </row>
    <row r="22" spans="1:7" ht="14.1" customHeight="1" x14ac:dyDescent="0.25">
      <c r="A22" s="65" t="s">
        <v>85</v>
      </c>
      <c r="B22" s="11"/>
      <c r="C22" s="59">
        <v>150000000</v>
      </c>
      <c r="D22" s="56"/>
      <c r="E22" s="59">
        <v>140000000</v>
      </c>
      <c r="F22" s="6"/>
    </row>
    <row r="23" spans="1:7" ht="24" customHeight="1" x14ac:dyDescent="0.25">
      <c r="A23" s="143" t="s">
        <v>86</v>
      </c>
      <c r="B23" s="11"/>
      <c r="C23" s="59">
        <v>4000000</v>
      </c>
      <c r="D23" s="56"/>
      <c r="E23" s="59">
        <v>9000000</v>
      </c>
      <c r="F23" s="6"/>
    </row>
    <row r="24" spans="1:7" ht="14.1" customHeight="1" x14ac:dyDescent="0.25">
      <c r="A24" s="65" t="s">
        <v>87</v>
      </c>
      <c r="B24" s="11"/>
      <c r="C24" s="59">
        <v>100000</v>
      </c>
      <c r="D24" s="56"/>
      <c r="E24" s="59">
        <v>54794</v>
      </c>
      <c r="F24" s="6"/>
    </row>
    <row r="25" spans="1:7" ht="14.1" customHeight="1" x14ac:dyDescent="0.25">
      <c r="A25" s="65" t="s">
        <v>88</v>
      </c>
      <c r="B25" s="11"/>
      <c r="C25" s="59">
        <v>36584</v>
      </c>
      <c r="D25" s="56"/>
      <c r="E25" s="87">
        <v>0</v>
      </c>
      <c r="F25" s="6"/>
    </row>
    <row r="26" spans="1:7" ht="23.25" customHeight="1" x14ac:dyDescent="0.25">
      <c r="A26" s="143" t="s">
        <v>89</v>
      </c>
      <c r="B26" s="11"/>
      <c r="C26" s="59">
        <v>40000000</v>
      </c>
      <c r="D26" s="56"/>
      <c r="E26" s="59">
        <v>30000000</v>
      </c>
      <c r="F26" s="6"/>
    </row>
    <row r="27" spans="1:7" ht="14.1" customHeight="1" x14ac:dyDescent="0.25">
      <c r="A27" s="66" t="s">
        <v>90</v>
      </c>
      <c r="B27" s="11"/>
      <c r="C27" s="59">
        <v>4000000</v>
      </c>
      <c r="D27" s="56"/>
      <c r="E27" s="59">
        <v>5000000</v>
      </c>
      <c r="F27" s="6"/>
    </row>
    <row r="28" spans="1:7" ht="14.1" customHeight="1" x14ac:dyDescent="0.25">
      <c r="A28" s="66" t="s">
        <v>91</v>
      </c>
      <c r="B28" s="11"/>
      <c r="C28" s="59">
        <v>900000</v>
      </c>
      <c r="D28" s="56"/>
      <c r="E28" s="59">
        <v>700000</v>
      </c>
      <c r="F28" s="6"/>
    </row>
    <row r="29" spans="1:7" ht="14.1" customHeight="1" x14ac:dyDescent="0.25">
      <c r="A29" s="66" t="s">
        <v>92</v>
      </c>
      <c r="B29" s="11"/>
      <c r="C29" s="59">
        <v>50000</v>
      </c>
      <c r="D29" s="56"/>
      <c r="E29" s="59">
        <v>90000</v>
      </c>
      <c r="F29" s="6"/>
    </row>
    <row r="30" spans="1:7" ht="14.1" customHeight="1" x14ac:dyDescent="0.25">
      <c r="A30" s="65" t="s">
        <v>93</v>
      </c>
      <c r="B30" s="11"/>
      <c r="C30" s="62">
        <v>1343</v>
      </c>
      <c r="D30" s="56"/>
      <c r="E30" s="62">
        <v>7227</v>
      </c>
      <c r="F30" s="6"/>
    </row>
    <row r="31" spans="1:7" ht="14.1" customHeight="1" x14ac:dyDescent="0.25">
      <c r="A31" s="65"/>
      <c r="B31" s="11"/>
      <c r="C31" s="131">
        <f>SUM(C22:C30)</f>
        <v>199087927</v>
      </c>
      <c r="D31" s="56"/>
      <c r="E31" s="131">
        <f>SUM(E22:E30)</f>
        <v>184852021</v>
      </c>
      <c r="F31" s="6"/>
    </row>
    <row r="32" spans="1:7" ht="14.1" customHeight="1" x14ac:dyDescent="0.25">
      <c r="A32" s="12" t="s">
        <v>94</v>
      </c>
      <c r="B32" s="11"/>
      <c r="C32" s="59">
        <f>C20-C31</f>
        <v>332357643</v>
      </c>
      <c r="D32" s="59"/>
      <c r="E32" s="59">
        <f t="shared" ref="E32" si="0">E20-E31</f>
        <v>315669333</v>
      </c>
      <c r="F32" s="6"/>
      <c r="G32" s="29"/>
    </row>
    <row r="33" spans="1:6" ht="14.1" customHeight="1" x14ac:dyDescent="0.25">
      <c r="A33" s="68" t="s">
        <v>95</v>
      </c>
      <c r="B33" s="11"/>
      <c r="C33" s="62">
        <v>1500000</v>
      </c>
      <c r="D33" s="56"/>
      <c r="E33" s="62">
        <v>1250000</v>
      </c>
      <c r="F33" s="6"/>
    </row>
    <row r="34" spans="1:6" ht="14.1" customHeight="1" x14ac:dyDescent="0.25">
      <c r="A34" s="12" t="s">
        <v>96</v>
      </c>
      <c r="B34" s="11"/>
      <c r="C34" s="59">
        <f>C32+C33</f>
        <v>333857643</v>
      </c>
      <c r="D34" s="56"/>
      <c r="E34" s="59">
        <f>E32+E33</f>
        <v>316919333</v>
      </c>
      <c r="F34" s="6"/>
    </row>
    <row r="35" spans="1:6" ht="14.1" customHeight="1" x14ac:dyDescent="0.25">
      <c r="A35" s="67" t="s">
        <v>97</v>
      </c>
      <c r="B35" s="11"/>
      <c r="C35" s="62">
        <v>91039994</v>
      </c>
      <c r="D35" s="59"/>
      <c r="E35" s="62">
        <v>70935664</v>
      </c>
      <c r="F35" s="6"/>
    </row>
    <row r="36" spans="1:6" ht="14.1" customHeight="1" x14ac:dyDescent="0.25">
      <c r="A36" s="49" t="s">
        <v>98</v>
      </c>
      <c r="B36" s="11"/>
      <c r="C36" s="59">
        <f>C34-C35</f>
        <v>242817649</v>
      </c>
      <c r="D36" s="56"/>
      <c r="E36" s="59">
        <f>E34-E35</f>
        <v>245983669</v>
      </c>
      <c r="F36" s="6"/>
    </row>
    <row r="37" spans="1:6" ht="14.1" customHeight="1" x14ac:dyDescent="0.25">
      <c r="A37" s="68" t="s">
        <v>99</v>
      </c>
      <c r="B37" s="11"/>
      <c r="C37" s="62">
        <v>106058540</v>
      </c>
      <c r="D37" s="59"/>
      <c r="E37" s="62">
        <v>105034194</v>
      </c>
      <c r="F37" s="6"/>
    </row>
    <row r="38" spans="1:6" ht="14.1" customHeight="1" x14ac:dyDescent="0.25">
      <c r="A38" s="12" t="s">
        <v>100</v>
      </c>
      <c r="B38" s="11"/>
      <c r="C38" s="59">
        <f>C36+C37</f>
        <v>348876189</v>
      </c>
      <c r="D38" s="56"/>
      <c r="E38" s="59">
        <f>E36+E37</f>
        <v>351017863</v>
      </c>
      <c r="F38" s="6"/>
    </row>
    <row r="39" spans="1:6" ht="14.1" customHeight="1" x14ac:dyDescent="0.25">
      <c r="A39" s="69" t="s">
        <v>101</v>
      </c>
      <c r="B39" s="11"/>
      <c r="C39" s="59">
        <v>35000</v>
      </c>
      <c r="D39" s="59"/>
      <c r="E39" s="59">
        <v>20000</v>
      </c>
      <c r="F39" s="6"/>
    </row>
    <row r="40" spans="1:6" ht="14.1" customHeight="1" x14ac:dyDescent="0.25">
      <c r="A40" s="68" t="s">
        <v>102</v>
      </c>
      <c r="B40" s="11"/>
      <c r="C40" s="59">
        <v>7039593</v>
      </c>
      <c r="D40" s="59"/>
      <c r="E40" s="59">
        <v>2424966</v>
      </c>
      <c r="F40" s="6"/>
    </row>
    <row r="41" spans="1:6" ht="14.1" customHeight="1" x14ac:dyDescent="0.25">
      <c r="A41" s="52" t="s">
        <v>103</v>
      </c>
      <c r="B41" s="11"/>
      <c r="C41" s="59">
        <v>8558977</v>
      </c>
      <c r="D41" s="59"/>
      <c r="E41" s="59">
        <v>9011464</v>
      </c>
      <c r="F41" s="6"/>
    </row>
    <row r="42" spans="1:6" ht="14.1" customHeight="1" x14ac:dyDescent="0.25">
      <c r="A42" s="52" t="s">
        <v>104</v>
      </c>
      <c r="B42" s="11"/>
      <c r="C42" s="86">
        <v>42058136</v>
      </c>
      <c r="D42" s="59"/>
      <c r="E42" s="86">
        <v>40151116</v>
      </c>
      <c r="F42" s="6"/>
    </row>
    <row r="43" spans="1:6" ht="14.1" customHeight="1" x14ac:dyDescent="0.25">
      <c r="A43" s="49" t="s">
        <v>105</v>
      </c>
      <c r="B43" s="11"/>
      <c r="C43" s="59">
        <f>C38+C39+C40+C41-C42</f>
        <v>322451623</v>
      </c>
      <c r="D43" s="56"/>
      <c r="E43" s="59">
        <f>E38+E39+E40+E41-E42</f>
        <v>322323177</v>
      </c>
      <c r="F43" s="6"/>
    </row>
    <row r="44" spans="1:6" ht="14.1" customHeight="1" x14ac:dyDescent="0.25">
      <c r="A44" s="68" t="s">
        <v>106</v>
      </c>
      <c r="B44" s="11"/>
      <c r="C44" s="62">
        <v>3000000</v>
      </c>
      <c r="D44" s="56"/>
      <c r="E44" s="62">
        <v>4000000</v>
      </c>
      <c r="F44" s="6"/>
    </row>
    <row r="45" spans="1:6" ht="14.1" customHeight="1" x14ac:dyDescent="0.25">
      <c r="A45" s="49" t="s">
        <v>107</v>
      </c>
      <c r="B45" s="11"/>
      <c r="C45" s="59">
        <f>C43+C44</f>
        <v>325451623</v>
      </c>
      <c r="D45" s="56"/>
      <c r="E45" s="59">
        <f>E43+E44</f>
        <v>326323177</v>
      </c>
      <c r="F45" s="6"/>
    </row>
    <row r="46" spans="1:6" ht="14.1" customHeight="1" x14ac:dyDescent="0.25">
      <c r="A46" s="68" t="s">
        <v>108</v>
      </c>
      <c r="B46" s="11"/>
      <c r="C46" s="59">
        <v>201535100</v>
      </c>
      <c r="D46" s="59"/>
      <c r="E46" s="59">
        <v>211270000</v>
      </c>
      <c r="F46" s="6"/>
    </row>
    <row r="47" spans="1:6" ht="14.1" customHeight="1" x14ac:dyDescent="0.25">
      <c r="A47" s="68" t="s">
        <v>109</v>
      </c>
      <c r="B47" s="11"/>
      <c r="C47" s="62">
        <v>6276041</v>
      </c>
      <c r="D47" s="59"/>
      <c r="E47" s="62">
        <v>1742902</v>
      </c>
      <c r="F47" s="6"/>
    </row>
    <row r="48" spans="1:6" ht="14.1" customHeight="1" x14ac:dyDescent="0.25">
      <c r="A48" s="71" t="s">
        <v>110</v>
      </c>
      <c r="B48" s="11"/>
      <c r="C48" s="59">
        <f>C45-C46-C47</f>
        <v>117640482</v>
      </c>
      <c r="D48" s="56"/>
      <c r="E48" s="59">
        <f>E45-E46-E47</f>
        <v>113310275</v>
      </c>
      <c r="F48" s="6"/>
    </row>
    <row r="49" spans="1:8" ht="14.1" customHeight="1" x14ac:dyDescent="0.25">
      <c r="A49" s="68" t="s">
        <v>111</v>
      </c>
      <c r="B49" s="11"/>
      <c r="C49" s="59">
        <v>749833</v>
      </c>
      <c r="D49" s="59"/>
      <c r="E49" s="59">
        <v>948331</v>
      </c>
      <c r="F49" s="6"/>
    </row>
    <row r="50" spans="1:8" ht="14.1" customHeight="1" x14ac:dyDescent="0.25">
      <c r="A50" s="68" t="s">
        <v>112</v>
      </c>
      <c r="B50" s="11"/>
      <c r="C50" s="62">
        <v>22000000</v>
      </c>
      <c r="D50" s="59"/>
      <c r="E50" s="62">
        <v>30000000</v>
      </c>
      <c r="F50" s="6"/>
    </row>
    <row r="51" spans="1:8" ht="14.1" customHeight="1" thickBot="1" x14ac:dyDescent="0.3">
      <c r="A51" s="12" t="s">
        <v>65</v>
      </c>
      <c r="B51" s="11"/>
      <c r="C51" s="132">
        <f>C48-C49-C50</f>
        <v>94890649</v>
      </c>
      <c r="D51" s="56"/>
      <c r="E51" s="132">
        <f>E48-E49-E50</f>
        <v>82361944</v>
      </c>
      <c r="F51" s="6"/>
      <c r="G51" s="113"/>
      <c r="H51" s="113"/>
    </row>
    <row r="52" spans="1:8" ht="14.1" customHeight="1" thickTop="1" x14ac:dyDescent="0.25">
      <c r="A52" s="70" t="s">
        <v>16</v>
      </c>
      <c r="B52" s="11"/>
      <c r="C52" s="56"/>
      <c r="D52" s="56"/>
      <c r="E52" s="52"/>
      <c r="F52" s="6"/>
    </row>
    <row r="53" spans="1:8" ht="14.1" customHeight="1" x14ac:dyDescent="0.25">
      <c r="A53" s="68" t="s">
        <v>116</v>
      </c>
      <c r="B53" s="11"/>
      <c r="C53" s="59">
        <v>94862562</v>
      </c>
      <c r="D53" s="56"/>
      <c r="E53" s="59">
        <v>82337565</v>
      </c>
      <c r="F53" s="6"/>
      <c r="G53" s="120"/>
    </row>
    <row r="54" spans="1:8" ht="14.1" customHeight="1" x14ac:dyDescent="0.25">
      <c r="A54" s="68" t="s">
        <v>13</v>
      </c>
      <c r="B54" s="11"/>
      <c r="C54" s="59">
        <v>28087</v>
      </c>
      <c r="D54" s="56"/>
      <c r="E54" s="59">
        <v>24379</v>
      </c>
      <c r="F54" s="6"/>
      <c r="G54" s="113"/>
    </row>
    <row r="55" spans="1:8" ht="14.1" customHeight="1" thickBot="1" x14ac:dyDescent="0.3">
      <c r="A55" s="12" t="s">
        <v>65</v>
      </c>
      <c r="B55" s="11"/>
      <c r="C55" s="132">
        <f>SUM(C53:C54)</f>
        <v>94890649</v>
      </c>
      <c r="D55" s="52"/>
      <c r="E55" s="132">
        <f>SUM(E53:E54)</f>
        <v>82361944</v>
      </c>
      <c r="F55" s="6"/>
    </row>
    <row r="56" spans="1:8" ht="14.1" customHeight="1" thickTop="1" x14ac:dyDescent="0.25">
      <c r="A56" s="12"/>
      <c r="B56" s="11"/>
      <c r="C56" s="52"/>
      <c r="D56" s="52"/>
      <c r="E56" s="52"/>
      <c r="F56" s="6"/>
    </row>
    <row r="57" spans="1:8" ht="14.1" customHeight="1" x14ac:dyDescent="0.25">
      <c r="A57" s="34" t="s">
        <v>74</v>
      </c>
      <c r="B57" s="11"/>
      <c r="C57" s="12"/>
      <c r="D57" s="12"/>
      <c r="E57" s="12"/>
      <c r="F57" s="6"/>
    </row>
    <row r="58" spans="1:8" ht="14.1" customHeight="1" x14ac:dyDescent="0.25">
      <c r="A58" s="256" t="s">
        <v>113</v>
      </c>
      <c r="B58" s="256"/>
      <c r="C58" s="256"/>
      <c r="D58" s="256"/>
      <c r="E58" s="256"/>
      <c r="F58" s="88"/>
    </row>
    <row r="59" spans="1:8" x14ac:dyDescent="0.25">
      <c r="A59" s="142"/>
      <c r="B59" s="15"/>
      <c r="C59" s="6"/>
      <c r="D59" s="6"/>
      <c r="E59" s="6"/>
      <c r="F59" s="6"/>
    </row>
    <row r="60" spans="1:8" x14ac:dyDescent="0.25">
      <c r="A60" s="262"/>
      <c r="B60" s="262"/>
      <c r="C60" s="262"/>
      <c r="D60" s="262"/>
      <c r="E60" s="262"/>
      <c r="F60" s="6"/>
    </row>
    <row r="61" spans="1:8" ht="24.6" customHeight="1" x14ac:dyDescent="0.25">
      <c r="A61" s="260"/>
      <c r="B61" s="261"/>
      <c r="C61" s="261"/>
      <c r="D61" s="261"/>
      <c r="E61" s="261"/>
      <c r="F61" s="6"/>
    </row>
    <row r="62" spans="1:8" x14ac:dyDescent="0.25">
      <c r="A62" s="32" t="s">
        <v>11</v>
      </c>
      <c r="B62" s="32"/>
      <c r="C62" s="81"/>
      <c r="D62" s="81"/>
      <c r="E62" s="33"/>
      <c r="F62" s="33"/>
    </row>
    <row r="63" spans="1:8" ht="14.45" customHeight="1" x14ac:dyDescent="0.25">
      <c r="A63" s="175" t="s">
        <v>114</v>
      </c>
      <c r="B63" s="175"/>
      <c r="C63" s="175"/>
      <c r="D63" s="175"/>
      <c r="E63" s="175"/>
      <c r="F63" s="175"/>
    </row>
    <row r="64" spans="1:8" ht="14.45" customHeight="1" x14ac:dyDescent="0.25">
      <c r="A64" s="257" t="s">
        <v>115</v>
      </c>
      <c r="B64" s="257"/>
      <c r="C64" s="257"/>
      <c r="D64" s="257"/>
      <c r="E64" s="257"/>
      <c r="F64" s="257"/>
    </row>
    <row r="65" spans="1:6" ht="24.95" customHeight="1" x14ac:dyDescent="0.25">
      <c r="A65" s="256" t="s">
        <v>292</v>
      </c>
      <c r="B65" s="256"/>
      <c r="C65" s="256"/>
      <c r="D65" s="256"/>
      <c r="E65" s="256"/>
      <c r="F65" s="88"/>
    </row>
    <row r="66" spans="1:6" ht="24.95" customHeight="1" x14ac:dyDescent="0.25">
      <c r="A66" s="202"/>
      <c r="B66" s="202"/>
      <c r="C66" s="202"/>
      <c r="D66" s="202"/>
      <c r="E66" s="202"/>
      <c r="F66" s="88"/>
    </row>
  </sheetData>
  <mergeCells count="6">
    <mergeCell ref="A65:E65"/>
    <mergeCell ref="E5:F5"/>
    <mergeCell ref="A64:F64"/>
    <mergeCell ref="A61:E61"/>
    <mergeCell ref="A60:E60"/>
    <mergeCell ref="A58:E58"/>
  </mergeCells>
  <hyperlinks>
    <hyperlink ref="A13" location="Menu!A4" display="Ingresos Financieros" xr:uid="{00000000-0004-0000-0100-000000000000}"/>
  </hyperlinks>
  <printOptions horizontalCentered="1"/>
  <pageMargins left="0.31496062992125984" right="0.31496062992125984" top="0.19685039370078741" bottom="0.35433070866141736" header="0" footer="0"/>
  <pageSetup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4">
    <pageSetUpPr fitToPage="1"/>
  </sheetPr>
  <dimension ref="A2:I66"/>
  <sheetViews>
    <sheetView showGridLines="0" view="pageBreakPreview" zoomScaleNormal="130" zoomScaleSheetLayoutView="100" workbookViewId="0">
      <selection activeCell="A6" sqref="A6"/>
    </sheetView>
  </sheetViews>
  <sheetFormatPr baseColWidth="10" defaultColWidth="11.42578125" defaultRowHeight="12" x14ac:dyDescent="0.2"/>
  <cols>
    <col min="1" max="1" width="52.5703125" style="6" customWidth="1"/>
    <col min="2" max="2" width="8.28515625" style="15" customWidth="1"/>
    <col min="3" max="3" width="12.7109375" style="6" customWidth="1"/>
    <col min="4" max="4" width="2.5703125" style="6" customWidth="1"/>
    <col min="5" max="5" width="12.7109375" style="6" customWidth="1"/>
    <col min="6" max="6" width="0.28515625" style="6" customWidth="1"/>
    <col min="7" max="7" width="2.85546875" style="6" customWidth="1"/>
    <col min="8" max="16384" width="11.42578125" style="6"/>
  </cols>
  <sheetData>
    <row r="2" spans="1:6" ht="15" x14ac:dyDescent="0.25">
      <c r="E2" s="184"/>
    </row>
    <row r="3" spans="1:6" ht="15" x14ac:dyDescent="0.25">
      <c r="E3" s="184"/>
    </row>
    <row r="4" spans="1:6" ht="15" x14ac:dyDescent="0.25">
      <c r="E4" s="184" t="s">
        <v>22</v>
      </c>
    </row>
    <row r="5" spans="1:6" ht="15" x14ac:dyDescent="0.25">
      <c r="E5" s="184"/>
    </row>
    <row r="6" spans="1:6" ht="14.1" customHeight="1" x14ac:dyDescent="0.2">
      <c r="A6" s="177" t="s">
        <v>26</v>
      </c>
      <c r="B6" s="13"/>
      <c r="C6" s="4"/>
      <c r="D6" s="4"/>
      <c r="E6" s="4"/>
    </row>
    <row r="7" spans="1:6" ht="14.1" customHeight="1" x14ac:dyDescent="0.2">
      <c r="A7" s="177" t="s">
        <v>27</v>
      </c>
      <c r="B7" s="13"/>
      <c r="C7" s="4"/>
      <c r="D7" s="4"/>
      <c r="E7" s="4"/>
    </row>
    <row r="8" spans="1:6" ht="14.1" customHeight="1" x14ac:dyDescent="0.2">
      <c r="A8" s="177" t="s">
        <v>118</v>
      </c>
      <c r="B8" s="13"/>
      <c r="C8" s="4"/>
      <c r="D8" s="4"/>
      <c r="E8" s="4"/>
    </row>
    <row r="9" spans="1:6" ht="14.1" customHeight="1" x14ac:dyDescent="0.2">
      <c r="A9" s="178" t="s">
        <v>291</v>
      </c>
      <c r="B9" s="6"/>
      <c r="E9" s="14"/>
    </row>
    <row r="10" spans="1:6" ht="14.1" customHeight="1" x14ac:dyDescent="0.2">
      <c r="A10" s="178" t="s">
        <v>289</v>
      </c>
      <c r="B10" s="6"/>
      <c r="E10" s="14"/>
    </row>
    <row r="11" spans="1:6" x14ac:dyDescent="0.2">
      <c r="A11" s="19"/>
      <c r="B11" s="36"/>
      <c r="C11" s="36"/>
      <c r="D11" s="36"/>
      <c r="E11" s="79"/>
      <c r="F11" s="25"/>
    </row>
    <row r="12" spans="1:6" x14ac:dyDescent="0.2">
      <c r="A12" s="133"/>
      <c r="B12" s="44" t="s">
        <v>79</v>
      </c>
      <c r="C12" s="180" t="s">
        <v>180</v>
      </c>
      <c r="D12" s="44"/>
      <c r="E12" s="180" t="s">
        <v>181</v>
      </c>
      <c r="F12" s="25"/>
    </row>
    <row r="13" spans="1:6" x14ac:dyDescent="0.2">
      <c r="A13" s="133"/>
      <c r="B13" s="44"/>
      <c r="C13" s="44"/>
      <c r="D13" s="44"/>
      <c r="E13" s="44"/>
      <c r="F13" s="25"/>
    </row>
    <row r="14" spans="1:6" ht="14.1" customHeight="1" x14ac:dyDescent="0.2">
      <c r="A14" s="133" t="s">
        <v>65</v>
      </c>
      <c r="B14" s="80"/>
      <c r="C14" s="126">
        <v>94890649</v>
      </c>
      <c r="D14" s="52"/>
      <c r="E14" s="126">
        <v>82361944</v>
      </c>
      <c r="F14" s="25"/>
    </row>
    <row r="15" spans="1:6" ht="14.1" customHeight="1" x14ac:dyDescent="0.2">
      <c r="A15" s="74"/>
      <c r="B15" s="80"/>
      <c r="C15" s="52"/>
      <c r="D15" s="52"/>
      <c r="E15" s="52"/>
      <c r="F15" s="25"/>
    </row>
    <row r="16" spans="1:6" ht="14.1" customHeight="1" x14ac:dyDescent="0.2">
      <c r="A16" s="133" t="s">
        <v>119</v>
      </c>
      <c r="B16" s="80"/>
      <c r="C16" s="52"/>
      <c r="D16" s="52"/>
      <c r="E16" s="52"/>
      <c r="F16" s="25"/>
    </row>
    <row r="17" spans="1:8" ht="14.1" customHeight="1" x14ac:dyDescent="0.2">
      <c r="A17" s="71" t="s">
        <v>120</v>
      </c>
      <c r="B17" s="80"/>
      <c r="C17" s="52"/>
      <c r="D17" s="52"/>
      <c r="E17" s="52"/>
      <c r="F17" s="25"/>
    </row>
    <row r="18" spans="1:8" ht="14.1" customHeight="1" x14ac:dyDescent="0.2">
      <c r="A18" s="71" t="s">
        <v>121</v>
      </c>
      <c r="B18" s="80"/>
      <c r="C18" s="52"/>
      <c r="D18" s="52"/>
      <c r="E18" s="52"/>
      <c r="F18" s="25"/>
    </row>
    <row r="19" spans="1:8" ht="14.1" customHeight="1" x14ac:dyDescent="0.2">
      <c r="A19" s="187" t="s">
        <v>122</v>
      </c>
      <c r="B19" s="80"/>
      <c r="C19" s="87">
        <v>764000</v>
      </c>
      <c r="D19" s="87"/>
      <c r="E19" s="87">
        <v>900000</v>
      </c>
      <c r="F19" s="25"/>
    </row>
    <row r="20" spans="1:8" ht="14.1" customHeight="1" x14ac:dyDescent="0.2">
      <c r="A20" s="187" t="s">
        <v>123</v>
      </c>
      <c r="B20" s="80"/>
      <c r="C20" s="87">
        <v>863</v>
      </c>
      <c r="D20" s="59"/>
      <c r="E20" s="87">
        <v>951</v>
      </c>
      <c r="F20" s="25"/>
    </row>
    <row r="21" spans="1:8" ht="24" customHeight="1" x14ac:dyDescent="0.2">
      <c r="A21" s="188" t="s">
        <v>124</v>
      </c>
      <c r="B21" s="80"/>
      <c r="C21" s="52"/>
      <c r="D21" s="52"/>
      <c r="E21" s="52"/>
      <c r="F21" s="25"/>
    </row>
    <row r="22" spans="1:8" ht="14.1" customHeight="1" x14ac:dyDescent="0.2">
      <c r="A22" s="189" t="s">
        <v>125</v>
      </c>
      <c r="B22" s="80"/>
      <c r="C22" s="126">
        <v>-609000</v>
      </c>
      <c r="D22" s="85"/>
      <c r="E22" s="87">
        <v>0</v>
      </c>
      <c r="F22" s="25"/>
    </row>
    <row r="23" spans="1:8" ht="14.1" customHeight="1" x14ac:dyDescent="0.2">
      <c r="A23" s="188" t="s">
        <v>126</v>
      </c>
      <c r="B23" s="80"/>
      <c r="C23" s="52"/>
      <c r="D23" s="52"/>
      <c r="E23" s="52"/>
      <c r="F23" s="25"/>
    </row>
    <row r="24" spans="1:8" ht="14.1" customHeight="1" x14ac:dyDescent="0.2">
      <c r="A24" s="189" t="s">
        <v>125</v>
      </c>
      <c r="B24" s="80"/>
      <c r="C24" s="87">
        <v>110000</v>
      </c>
      <c r="D24" s="52"/>
      <c r="E24" s="87">
        <v>260000</v>
      </c>
      <c r="F24" s="25"/>
    </row>
    <row r="25" spans="1:8" ht="14.1" customHeight="1" x14ac:dyDescent="0.2">
      <c r="A25" s="188" t="s">
        <v>127</v>
      </c>
      <c r="B25" s="80"/>
      <c r="C25" s="52"/>
      <c r="D25" s="52"/>
      <c r="E25" s="52"/>
      <c r="F25" s="25"/>
    </row>
    <row r="26" spans="1:8" ht="14.1" customHeight="1" x14ac:dyDescent="0.2">
      <c r="A26" s="189" t="s">
        <v>125</v>
      </c>
      <c r="B26" s="80"/>
      <c r="C26" s="87">
        <v>7733</v>
      </c>
      <c r="D26" s="59"/>
      <c r="E26" s="87">
        <v>4192</v>
      </c>
      <c r="F26" s="25"/>
    </row>
    <row r="27" spans="1:8" ht="27.6" customHeight="1" x14ac:dyDescent="0.2">
      <c r="A27" s="19" t="s">
        <v>5</v>
      </c>
      <c r="B27" s="80"/>
      <c r="C27" s="52"/>
      <c r="D27" s="52"/>
      <c r="E27" s="52"/>
      <c r="F27" s="25"/>
    </row>
    <row r="28" spans="1:8" ht="14.1" customHeight="1" x14ac:dyDescent="0.2">
      <c r="A28" s="190" t="s">
        <v>128</v>
      </c>
      <c r="B28" s="80"/>
      <c r="C28" s="126">
        <v>-963</v>
      </c>
      <c r="D28" s="59"/>
      <c r="E28" s="108">
        <v>0</v>
      </c>
      <c r="F28" s="25"/>
    </row>
    <row r="29" spans="1:8" ht="14.1" customHeight="1" x14ac:dyDescent="0.2">
      <c r="A29" s="75"/>
      <c r="B29" s="80"/>
      <c r="C29" s="191">
        <f>SUM(C19:C28)</f>
        <v>272633</v>
      </c>
      <c r="D29" s="52"/>
      <c r="E29" s="192">
        <f>SUM(E19:E28)</f>
        <v>1165143</v>
      </c>
      <c r="F29" s="25"/>
    </row>
    <row r="30" spans="1:8" ht="14.1" customHeight="1" x14ac:dyDescent="0.2">
      <c r="A30" s="71" t="s">
        <v>129</v>
      </c>
      <c r="B30" s="80"/>
      <c r="C30" s="52"/>
      <c r="D30" s="52"/>
      <c r="E30" s="52"/>
      <c r="F30" s="25"/>
    </row>
    <row r="31" spans="1:8" ht="14.1" customHeight="1" x14ac:dyDescent="0.2">
      <c r="A31" s="188" t="s">
        <v>130</v>
      </c>
      <c r="B31" s="80"/>
      <c r="C31" s="52"/>
      <c r="D31" s="52"/>
      <c r="E31" s="52"/>
      <c r="F31" s="25"/>
    </row>
    <row r="32" spans="1:8" ht="14.1" customHeight="1" x14ac:dyDescent="0.2">
      <c r="A32" s="189" t="s">
        <v>125</v>
      </c>
      <c r="B32" s="80"/>
      <c r="C32" s="87">
        <v>200000</v>
      </c>
      <c r="D32" s="85"/>
      <c r="E32" s="87">
        <v>136000</v>
      </c>
      <c r="F32" s="25"/>
      <c r="H32" s="145"/>
    </row>
    <row r="33" spans="1:9" ht="14.1" customHeight="1" x14ac:dyDescent="0.2">
      <c r="A33" s="189" t="s">
        <v>131</v>
      </c>
      <c r="B33" s="80"/>
      <c r="C33" s="87">
        <v>1000</v>
      </c>
      <c r="D33" s="85"/>
      <c r="E33" s="87">
        <v>500</v>
      </c>
      <c r="F33" s="25"/>
    </row>
    <row r="34" spans="1:9" ht="14.1" customHeight="1" x14ac:dyDescent="0.2">
      <c r="A34" s="189" t="s">
        <v>132</v>
      </c>
      <c r="B34" s="80"/>
      <c r="C34" s="87">
        <v>300</v>
      </c>
      <c r="D34" s="85"/>
      <c r="E34" s="87">
        <v>100</v>
      </c>
      <c r="F34" s="25"/>
    </row>
    <row r="35" spans="1:9" ht="14.1" customHeight="1" x14ac:dyDescent="0.2">
      <c r="A35" s="188" t="s">
        <v>133</v>
      </c>
      <c r="B35" s="80"/>
      <c r="C35" s="25"/>
      <c r="D35" s="25"/>
      <c r="E35" s="25"/>
      <c r="F35" s="25"/>
    </row>
    <row r="36" spans="1:9" ht="14.1" customHeight="1" x14ac:dyDescent="0.2">
      <c r="A36" s="189" t="s">
        <v>125</v>
      </c>
      <c r="B36" s="80"/>
      <c r="C36" s="126">
        <v>-5000000</v>
      </c>
      <c r="D36" s="52"/>
      <c r="E36" s="126">
        <v>11000000</v>
      </c>
      <c r="F36" s="25"/>
    </row>
    <row r="37" spans="1:9" ht="14.1" customHeight="1" x14ac:dyDescent="0.2">
      <c r="A37" s="189" t="s">
        <v>131</v>
      </c>
      <c r="B37" s="80"/>
      <c r="C37" s="87">
        <v>345000</v>
      </c>
      <c r="D37" s="85"/>
      <c r="E37" s="87">
        <v>900000</v>
      </c>
      <c r="F37" s="25"/>
    </row>
    <row r="38" spans="1:9" ht="14.1" customHeight="1" x14ac:dyDescent="0.2">
      <c r="A38" s="189" t="s">
        <v>132</v>
      </c>
      <c r="B38" s="80"/>
      <c r="C38" s="87">
        <v>130890</v>
      </c>
      <c r="D38" s="85"/>
      <c r="E38" s="87">
        <v>75531</v>
      </c>
      <c r="F38" s="25"/>
    </row>
    <row r="39" spans="1:9" ht="14.1" customHeight="1" x14ac:dyDescent="0.2">
      <c r="A39" s="188" t="s">
        <v>127</v>
      </c>
      <c r="B39" s="80"/>
      <c r="C39" s="52"/>
      <c r="D39" s="52"/>
      <c r="E39" s="52"/>
      <c r="F39" s="25"/>
    </row>
    <row r="40" spans="1:9" ht="14.1" customHeight="1" x14ac:dyDescent="0.2">
      <c r="A40" s="189" t="s">
        <v>125</v>
      </c>
      <c r="B40" s="80"/>
      <c r="C40" s="126">
        <v>-295000</v>
      </c>
      <c r="D40" s="52"/>
      <c r="E40" s="126">
        <v>590000</v>
      </c>
      <c r="F40" s="25"/>
    </row>
    <row r="41" spans="1:9" ht="14.1" customHeight="1" x14ac:dyDescent="0.2">
      <c r="A41" s="189" t="s">
        <v>131</v>
      </c>
      <c r="B41" s="80"/>
      <c r="C41" s="126">
        <v>0</v>
      </c>
      <c r="D41" s="85"/>
      <c r="E41" s="87">
        <v>1000</v>
      </c>
      <c r="F41" s="25"/>
    </row>
    <row r="42" spans="1:9" ht="14.1" customHeight="1" x14ac:dyDescent="0.2">
      <c r="A42" s="189" t="s">
        <v>132</v>
      </c>
      <c r="B42" s="80"/>
      <c r="C42" s="126">
        <v>0</v>
      </c>
      <c r="D42" s="85"/>
      <c r="E42" s="87">
        <v>317</v>
      </c>
      <c r="F42" s="25"/>
    </row>
    <row r="43" spans="1:9" ht="23.45" customHeight="1" x14ac:dyDescent="0.2">
      <c r="A43" s="19" t="s">
        <v>5</v>
      </c>
      <c r="B43" s="80"/>
      <c r="C43" s="126"/>
      <c r="D43" s="52"/>
      <c r="E43" s="52"/>
      <c r="F43" s="25"/>
    </row>
    <row r="44" spans="1:9" ht="14.1" customHeight="1" x14ac:dyDescent="0.2">
      <c r="A44" s="193" t="s">
        <v>134</v>
      </c>
      <c r="B44" s="80"/>
      <c r="C44" s="192">
        <v>-822</v>
      </c>
      <c r="D44" s="85"/>
      <c r="E44" s="108">
        <v>0</v>
      </c>
      <c r="F44" s="25"/>
    </row>
    <row r="45" spans="1:9" ht="14.1" customHeight="1" x14ac:dyDescent="0.2">
      <c r="A45" s="73"/>
      <c r="B45" s="80"/>
      <c r="C45" s="194">
        <f>SUM(C31:C44)</f>
        <v>-4618632</v>
      </c>
      <c r="D45" s="52"/>
      <c r="E45" s="126">
        <f>SUM(E32:E44)</f>
        <v>12703448</v>
      </c>
      <c r="F45" s="25"/>
    </row>
    <row r="46" spans="1:9" ht="14.1" customHeight="1" x14ac:dyDescent="0.2">
      <c r="A46" s="73"/>
      <c r="B46" s="80"/>
      <c r="C46" s="123"/>
      <c r="D46" s="52"/>
      <c r="E46" s="123"/>
      <c r="F46" s="25"/>
    </row>
    <row r="47" spans="1:9" ht="14.1" customHeight="1" x14ac:dyDescent="0.2">
      <c r="A47" s="77" t="s">
        <v>148</v>
      </c>
      <c r="B47" s="129"/>
      <c r="C47" s="194">
        <f>C29+C45</f>
        <v>-4345999</v>
      </c>
      <c r="D47" s="135"/>
      <c r="E47" s="194">
        <f>E29+E45</f>
        <v>13868591</v>
      </c>
      <c r="F47" s="146"/>
      <c r="G47" s="147"/>
      <c r="I47" s="122"/>
    </row>
    <row r="48" spans="1:9" ht="14.1" customHeight="1" x14ac:dyDescent="0.2">
      <c r="A48" s="76"/>
      <c r="B48" s="80"/>
      <c r="C48" s="52"/>
      <c r="D48" s="52"/>
      <c r="E48" s="52"/>
      <c r="F48" s="25"/>
      <c r="I48" s="122"/>
    </row>
    <row r="49" spans="1:7" ht="14.1" customHeight="1" thickBot="1" x14ac:dyDescent="0.25">
      <c r="A49" s="133" t="s">
        <v>135</v>
      </c>
      <c r="B49" s="80"/>
      <c r="C49" s="195">
        <f>C14+C47</f>
        <v>90544650</v>
      </c>
      <c r="D49" s="52"/>
      <c r="E49" s="195">
        <f>E14+E47</f>
        <v>96230535</v>
      </c>
      <c r="F49" s="25"/>
    </row>
    <row r="50" spans="1:7" ht="14.1" customHeight="1" thickTop="1" x14ac:dyDescent="0.2">
      <c r="A50" s="77" t="s">
        <v>136</v>
      </c>
      <c r="B50" s="81"/>
      <c r="C50" s="78"/>
      <c r="D50" s="78"/>
      <c r="E50" s="78"/>
      <c r="F50" s="25"/>
    </row>
    <row r="51" spans="1:7" ht="14.1" customHeight="1" x14ac:dyDescent="0.2">
      <c r="A51" s="78" t="s">
        <v>116</v>
      </c>
      <c r="B51" s="81"/>
      <c r="C51" s="126">
        <v>90518393</v>
      </c>
      <c r="D51" s="78"/>
      <c r="E51" s="126">
        <v>96202629</v>
      </c>
      <c r="F51" s="25"/>
      <c r="G51" s="122"/>
    </row>
    <row r="52" spans="1:7" ht="14.1" customHeight="1" x14ac:dyDescent="0.2">
      <c r="A52" s="78" t="s">
        <v>13</v>
      </c>
      <c r="B52" s="81"/>
      <c r="C52" s="192">
        <v>26257</v>
      </c>
      <c r="D52" s="78"/>
      <c r="E52" s="192">
        <v>27906</v>
      </c>
      <c r="F52" s="25"/>
      <c r="G52" s="121"/>
    </row>
    <row r="53" spans="1:7" ht="14.1" customHeight="1" thickBot="1" x14ac:dyDescent="0.25">
      <c r="A53" s="133" t="s">
        <v>135</v>
      </c>
      <c r="B53" s="81"/>
      <c r="C53" s="195">
        <f>SUM(C51:C52)</f>
        <v>90544650</v>
      </c>
      <c r="D53" s="52"/>
      <c r="E53" s="195">
        <f>SUM(E51:E52)</f>
        <v>96230535</v>
      </c>
      <c r="F53" s="25"/>
    </row>
    <row r="54" spans="1:7" ht="14.1" customHeight="1" thickTop="1" x14ac:dyDescent="0.2">
      <c r="A54" s="78"/>
      <c r="B54" s="81"/>
      <c r="C54" s="78"/>
      <c r="D54" s="78"/>
      <c r="E54" s="78"/>
      <c r="F54" s="25"/>
    </row>
    <row r="55" spans="1:7" ht="14.1" customHeight="1" x14ac:dyDescent="0.2">
      <c r="A55" s="34" t="s">
        <v>74</v>
      </c>
      <c r="B55" s="80"/>
      <c r="C55" s="12"/>
      <c r="D55" s="12"/>
      <c r="E55" s="12"/>
      <c r="F55" s="25"/>
    </row>
    <row r="56" spans="1:7" ht="27" customHeight="1" x14ac:dyDescent="0.2">
      <c r="A56" s="256" t="s">
        <v>137</v>
      </c>
      <c r="B56" s="256"/>
      <c r="C56" s="256"/>
      <c r="D56" s="256"/>
      <c r="E56" s="256"/>
      <c r="F56" s="88"/>
    </row>
    <row r="57" spans="1:7" ht="14.1" customHeight="1" x14ac:dyDescent="0.2">
      <c r="A57" s="25"/>
      <c r="B57" s="83"/>
      <c r="C57" s="25"/>
      <c r="D57" s="25"/>
      <c r="E57" s="25"/>
      <c r="F57" s="25"/>
    </row>
    <row r="58" spans="1:7" x14ac:dyDescent="0.2">
      <c r="A58" s="185"/>
      <c r="B58" s="83"/>
      <c r="C58" s="186"/>
      <c r="D58" s="186"/>
      <c r="E58" s="25"/>
      <c r="F58" s="25"/>
    </row>
    <row r="59" spans="1:7" x14ac:dyDescent="0.2">
      <c r="A59" s="25"/>
      <c r="B59" s="83"/>
      <c r="C59" s="186"/>
      <c r="D59" s="186"/>
      <c r="E59" s="25"/>
      <c r="F59" s="25"/>
    </row>
    <row r="60" spans="1:7" x14ac:dyDescent="0.2">
      <c r="A60" s="25"/>
      <c r="B60" s="83"/>
      <c r="C60" s="25"/>
      <c r="D60" s="25"/>
      <c r="E60" s="25"/>
      <c r="F60" s="25"/>
    </row>
    <row r="61" spans="1:7" ht="26.1" customHeight="1" x14ac:dyDescent="0.2">
      <c r="A61" s="32" t="s">
        <v>11</v>
      </c>
      <c r="B61" s="32"/>
      <c r="C61" s="81"/>
      <c r="D61" s="81"/>
      <c r="E61" s="33"/>
      <c r="F61" s="25"/>
    </row>
    <row r="62" spans="1:7" ht="14.1" customHeight="1" x14ac:dyDescent="0.2">
      <c r="A62" s="175" t="s">
        <v>114</v>
      </c>
      <c r="B62" s="175"/>
      <c r="C62" s="175"/>
      <c r="D62" s="175"/>
      <c r="E62" s="175"/>
      <c r="F62" s="25"/>
    </row>
    <row r="63" spans="1:7" ht="13.5" customHeight="1" x14ac:dyDescent="0.2">
      <c r="A63" s="257" t="s">
        <v>138</v>
      </c>
      <c r="B63" s="257"/>
      <c r="C63" s="257"/>
      <c r="D63" s="257"/>
      <c r="E63" s="257"/>
      <c r="F63" s="257"/>
    </row>
    <row r="64" spans="1:7" ht="27.95" customHeight="1" x14ac:dyDescent="0.2">
      <c r="A64" s="260" t="s">
        <v>293</v>
      </c>
      <c r="B64" s="261"/>
      <c r="C64" s="261"/>
      <c r="D64" s="261"/>
      <c r="E64" s="261"/>
      <c r="F64" s="25"/>
    </row>
    <row r="65" spans="1:6" ht="27.95" customHeight="1" x14ac:dyDescent="0.2">
      <c r="A65" s="260" t="s">
        <v>275</v>
      </c>
      <c r="B65" s="261"/>
      <c r="C65" s="261"/>
      <c r="D65" s="261"/>
      <c r="E65" s="261"/>
      <c r="F65" s="25"/>
    </row>
    <row r="66" spans="1:6" x14ac:dyDescent="0.2">
      <c r="A66" s="25"/>
      <c r="B66" s="83"/>
      <c r="C66" s="25"/>
      <c r="D66" s="25"/>
      <c r="E66" s="25"/>
      <c r="F66" s="25"/>
    </row>
  </sheetData>
  <mergeCells count="4">
    <mergeCell ref="A64:E64"/>
    <mergeCell ref="A63:F63"/>
    <mergeCell ref="A56:E56"/>
    <mergeCell ref="A65:E65"/>
  </mergeCells>
  <hyperlinks>
    <hyperlink ref="A14" location="Menu!A4" display="RESULTADOS DEL EJERCICIO" xr:uid="{00000000-0004-0000-0200-000000000000}"/>
  </hyperlinks>
  <printOptions horizontalCentered="1"/>
  <pageMargins left="0.31496062992125984" right="0.31496062992125984" top="0.35433070866141736" bottom="0.35433070866141736" header="0" footer="0"/>
  <pageSetup scale="7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5">
    <pageSetUpPr fitToPage="1"/>
  </sheetPr>
  <dimension ref="A5:AC63"/>
  <sheetViews>
    <sheetView showGridLines="0" view="pageBreakPreview" zoomScale="70" zoomScaleNormal="110" zoomScaleSheetLayoutView="70" workbookViewId="0">
      <selection activeCell="A6" sqref="A6"/>
    </sheetView>
  </sheetViews>
  <sheetFormatPr baseColWidth="10" defaultColWidth="11.42578125" defaultRowHeight="12" x14ac:dyDescent="0.2"/>
  <cols>
    <col min="1" max="1" width="57.7109375" style="6" customWidth="1"/>
    <col min="2" max="2" width="8.140625" style="6" customWidth="1"/>
    <col min="3" max="3" width="11.7109375" style="6" customWidth="1"/>
    <col min="4" max="4" width="2" style="6" customWidth="1"/>
    <col min="5" max="5" width="11.7109375" style="6" customWidth="1"/>
    <col min="6" max="6" width="2.140625" style="6" customWidth="1"/>
    <col min="7" max="7" width="11.7109375" style="6" customWidth="1"/>
    <col min="8" max="8" width="2" style="6" customWidth="1"/>
    <col min="9" max="9" width="11.7109375" style="6" customWidth="1"/>
    <col min="10" max="10" width="2.42578125" style="6" customWidth="1"/>
    <col min="11" max="11" width="11.7109375" style="6" customWidth="1"/>
    <col min="12" max="12" width="2.5703125" style="6" customWidth="1"/>
    <col min="13" max="13" width="11.7109375" style="6" customWidth="1"/>
    <col min="14" max="14" width="2.5703125" style="6" customWidth="1"/>
    <col min="15" max="15" width="11.7109375" style="6" customWidth="1"/>
    <col min="16" max="16" width="2" style="6" customWidth="1"/>
    <col min="17" max="17" width="11.7109375" style="6" customWidth="1"/>
    <col min="18" max="18" width="2.28515625" style="6" customWidth="1"/>
    <col min="19" max="19" width="11.7109375" style="6" customWidth="1"/>
    <col min="20" max="20" width="2.5703125" style="6" customWidth="1"/>
    <col min="21" max="21" width="11.7109375" style="6" customWidth="1"/>
    <col min="22" max="22" width="2.5703125" style="6" customWidth="1"/>
    <col min="23" max="23" width="16.28515625" style="6" customWidth="1"/>
    <col min="24" max="24" width="3.28515625" style="6" customWidth="1"/>
    <col min="25" max="25" width="11.7109375" style="6" customWidth="1"/>
    <col min="26" max="26" width="2.42578125" style="6" customWidth="1"/>
    <col min="27" max="27" width="13" style="6" bestFit="1" customWidth="1"/>
    <col min="28" max="16384" width="11.42578125" style="6"/>
  </cols>
  <sheetData>
    <row r="5" spans="1:27" ht="15" x14ac:dyDescent="0.25">
      <c r="AA5" s="184" t="s">
        <v>23</v>
      </c>
    </row>
    <row r="6" spans="1:27" s="25" customFormat="1" ht="14.1" customHeight="1" x14ac:dyDescent="0.2">
      <c r="A6" s="177" t="s">
        <v>26</v>
      </c>
      <c r="B6" s="27"/>
    </row>
    <row r="7" spans="1:27" s="25" customFormat="1" ht="14.1" customHeight="1" x14ac:dyDescent="0.2">
      <c r="A7" s="177" t="s">
        <v>27</v>
      </c>
      <c r="B7" s="27"/>
    </row>
    <row r="8" spans="1:27" s="25" customFormat="1" ht="14.1" customHeight="1" x14ac:dyDescent="0.2">
      <c r="A8" s="177" t="s">
        <v>139</v>
      </c>
      <c r="B8" s="27"/>
      <c r="X8" s="80"/>
    </row>
    <row r="9" spans="1:27" s="25" customFormat="1" ht="14.1" customHeight="1" x14ac:dyDescent="0.2">
      <c r="A9" s="178" t="s">
        <v>291</v>
      </c>
      <c r="B9" s="27"/>
      <c r="C9" s="80"/>
      <c r="D9" s="80"/>
      <c r="E9" s="80"/>
      <c r="F9" s="80"/>
      <c r="G9" s="80"/>
      <c r="H9" s="80"/>
      <c r="I9" s="80"/>
      <c r="J9" s="80"/>
      <c r="K9" s="80"/>
      <c r="L9" s="80"/>
      <c r="M9" s="80"/>
      <c r="N9" s="80"/>
      <c r="O9" s="80"/>
      <c r="P9" s="80"/>
      <c r="Q9" s="80"/>
      <c r="R9" s="80"/>
      <c r="S9" s="80"/>
      <c r="T9" s="80"/>
      <c r="U9" s="80"/>
      <c r="V9" s="80"/>
      <c r="W9" s="80"/>
      <c r="X9" s="80"/>
      <c r="Y9" s="33"/>
      <c r="Z9" s="33"/>
      <c r="AA9" s="49"/>
    </row>
    <row r="10" spans="1:27" s="25" customFormat="1" ht="14.1" customHeight="1" x14ac:dyDescent="0.2">
      <c r="A10" s="178" t="s">
        <v>289</v>
      </c>
      <c r="B10" s="27"/>
      <c r="C10" s="80"/>
      <c r="D10" s="80"/>
      <c r="E10" s="80"/>
      <c r="F10" s="80"/>
      <c r="G10" s="80"/>
      <c r="H10" s="80"/>
      <c r="I10" s="80"/>
      <c r="J10" s="80"/>
      <c r="K10" s="80"/>
      <c r="L10" s="80"/>
      <c r="M10" s="80"/>
      <c r="N10" s="80"/>
      <c r="O10" s="80"/>
      <c r="P10" s="80"/>
      <c r="Q10" s="80"/>
      <c r="R10" s="80"/>
      <c r="S10" s="80"/>
      <c r="T10" s="80"/>
      <c r="U10" s="80"/>
      <c r="V10" s="80"/>
      <c r="W10" s="80"/>
      <c r="X10" s="80"/>
      <c r="Y10" s="33"/>
      <c r="Z10" s="33"/>
      <c r="AA10" s="49"/>
    </row>
    <row r="11" spans="1:27" ht="12.6" customHeight="1" x14ac:dyDescent="0.2">
      <c r="A11" s="196"/>
      <c r="B11" s="196"/>
      <c r="C11" s="264" t="s">
        <v>140</v>
      </c>
      <c r="D11" s="264"/>
      <c r="E11" s="264"/>
      <c r="F11" s="264"/>
      <c r="G11" s="264"/>
      <c r="H11" s="264"/>
      <c r="I11" s="264"/>
      <c r="J11" s="264"/>
      <c r="K11" s="264"/>
      <c r="L11" s="264"/>
      <c r="M11" s="264"/>
      <c r="N11" s="264"/>
      <c r="O11" s="264"/>
      <c r="P11" s="264"/>
      <c r="Q11" s="264"/>
      <c r="R11" s="264"/>
      <c r="S11" s="264"/>
      <c r="T11" s="264"/>
      <c r="U11" s="264"/>
      <c r="V11" s="264"/>
      <c r="W11" s="264"/>
      <c r="X11" s="80"/>
      <c r="Y11" s="89"/>
      <c r="Z11" s="89"/>
      <c r="AA11" s="100"/>
    </row>
    <row r="12" spans="1:27" ht="36.6" customHeight="1" x14ac:dyDescent="0.2">
      <c r="B12" s="197"/>
      <c r="C12" s="148" t="s">
        <v>141</v>
      </c>
      <c r="D12" s="96"/>
      <c r="E12" s="149" t="s">
        <v>142</v>
      </c>
      <c r="F12" s="97"/>
      <c r="G12" s="149" t="s">
        <v>59</v>
      </c>
      <c r="H12" s="97"/>
      <c r="I12" s="98" t="s">
        <v>143</v>
      </c>
      <c r="J12" s="96"/>
      <c r="K12" s="98" t="s">
        <v>61</v>
      </c>
      <c r="L12" s="96"/>
      <c r="M12" s="98" t="s">
        <v>62</v>
      </c>
      <c r="N12" s="96"/>
      <c r="O12" s="98" t="s">
        <v>63</v>
      </c>
      <c r="P12" s="96"/>
      <c r="Q12" s="98" t="s">
        <v>144</v>
      </c>
      <c r="R12" s="96"/>
      <c r="S12" s="98" t="s">
        <v>119</v>
      </c>
      <c r="T12" s="96"/>
      <c r="U12" s="98" t="s">
        <v>67</v>
      </c>
      <c r="V12" s="96"/>
      <c r="W12" s="98" t="s">
        <v>145</v>
      </c>
      <c r="X12" s="96"/>
      <c r="Y12" s="101" t="s">
        <v>13</v>
      </c>
      <c r="Z12" s="99"/>
      <c r="AA12" s="102" t="s">
        <v>70</v>
      </c>
    </row>
    <row r="13" spans="1:27" s="16" customFormat="1" x14ac:dyDescent="0.2">
      <c r="A13" s="93"/>
      <c r="B13" s="94" t="s">
        <v>79</v>
      </c>
      <c r="C13" s="95"/>
      <c r="D13" s="95"/>
      <c r="E13" s="95"/>
      <c r="F13" s="95"/>
      <c r="G13" s="95"/>
      <c r="H13" s="95"/>
      <c r="I13" s="95"/>
      <c r="J13" s="95"/>
      <c r="K13" s="95"/>
      <c r="L13" s="95"/>
      <c r="M13" s="95"/>
      <c r="N13" s="95"/>
      <c r="O13" s="95"/>
      <c r="P13" s="95"/>
      <c r="Q13" s="95"/>
      <c r="R13" s="95"/>
      <c r="S13" s="95"/>
      <c r="T13" s="95"/>
      <c r="U13" s="95"/>
      <c r="V13" s="95"/>
      <c r="W13" s="95"/>
      <c r="X13" s="95"/>
      <c r="Y13" s="95"/>
      <c r="Z13" s="95"/>
      <c r="AA13" s="89"/>
    </row>
    <row r="14" spans="1:27" x14ac:dyDescent="0.2">
      <c r="A14" s="103" t="s">
        <v>146</v>
      </c>
      <c r="B14" s="12"/>
      <c r="C14" s="109">
        <v>740000000</v>
      </c>
      <c r="D14" s="12"/>
      <c r="E14" s="109">
        <v>0</v>
      </c>
      <c r="F14" s="109"/>
      <c r="G14" s="109">
        <v>740000000</v>
      </c>
      <c r="H14" s="109"/>
      <c r="I14" s="109">
        <v>4192</v>
      </c>
      <c r="J14" s="109"/>
      <c r="K14" s="109">
        <v>11000000</v>
      </c>
      <c r="L14" s="109"/>
      <c r="M14" s="109">
        <v>3410181</v>
      </c>
      <c r="N14" s="109"/>
      <c r="O14" s="109">
        <v>95140216</v>
      </c>
      <c r="P14" s="109"/>
      <c r="Q14" s="109">
        <v>133963856</v>
      </c>
      <c r="R14" s="109"/>
      <c r="S14" s="109">
        <v>23543010</v>
      </c>
      <c r="T14" s="109"/>
      <c r="U14" s="109">
        <v>325781</v>
      </c>
      <c r="V14" s="109"/>
      <c r="W14" s="109">
        <f>SUM(G14:U14)</f>
        <v>1007387236</v>
      </c>
      <c r="X14" s="109"/>
      <c r="Y14" s="109">
        <v>292376</v>
      </c>
      <c r="Z14" s="109"/>
      <c r="AA14" s="109">
        <f t="shared" ref="AA14:AA17" si="0">W14+Y14</f>
        <v>1007679612</v>
      </c>
    </row>
    <row r="15" spans="1:27" x14ac:dyDescent="0.2">
      <c r="A15" s="91" t="s">
        <v>147</v>
      </c>
      <c r="B15" s="91"/>
      <c r="C15" s="87">
        <v>0</v>
      </c>
      <c r="D15" s="3"/>
      <c r="E15" s="87">
        <v>0</v>
      </c>
      <c r="F15" s="3"/>
      <c r="G15" s="87">
        <v>0</v>
      </c>
      <c r="H15" s="3"/>
      <c r="I15" s="87">
        <v>0</v>
      </c>
      <c r="J15" s="3"/>
      <c r="K15" s="87">
        <v>0</v>
      </c>
      <c r="L15" s="3"/>
      <c r="M15" s="87">
        <v>0</v>
      </c>
      <c r="N15" s="3"/>
      <c r="O15" s="87">
        <v>0</v>
      </c>
      <c r="P15" s="3"/>
      <c r="Q15" s="109">
        <v>82361944</v>
      </c>
      <c r="R15" s="3"/>
      <c r="S15" s="107">
        <v>0</v>
      </c>
      <c r="T15" s="89"/>
      <c r="U15" s="107">
        <v>0</v>
      </c>
      <c r="V15" s="3"/>
      <c r="W15" s="109">
        <f>SUM(G15:U15)</f>
        <v>82361944</v>
      </c>
      <c r="X15" s="3"/>
      <c r="Y15" s="109">
        <v>37443</v>
      </c>
      <c r="Z15" s="3"/>
      <c r="AA15" s="109">
        <f t="shared" si="0"/>
        <v>82399387</v>
      </c>
    </row>
    <row r="16" spans="1:27" x14ac:dyDescent="0.2">
      <c r="A16" s="91" t="s">
        <v>148</v>
      </c>
      <c r="B16" s="91"/>
      <c r="C16" s="108">
        <v>0</v>
      </c>
      <c r="D16" s="3"/>
      <c r="E16" s="108">
        <v>0</v>
      </c>
      <c r="F16" s="3"/>
      <c r="G16" s="108">
        <v>0</v>
      </c>
      <c r="H16" s="3"/>
      <c r="I16" s="108">
        <v>0</v>
      </c>
      <c r="J16" s="3"/>
      <c r="K16" s="108">
        <v>0</v>
      </c>
      <c r="L16" s="3"/>
      <c r="M16" s="108">
        <v>0</v>
      </c>
      <c r="N16" s="3"/>
      <c r="O16" s="108">
        <v>0</v>
      </c>
      <c r="P16" s="3"/>
      <c r="Q16" s="108">
        <v>0</v>
      </c>
      <c r="R16" s="3"/>
      <c r="S16" s="109">
        <v>13868591</v>
      </c>
      <c r="T16" s="89"/>
      <c r="U16" s="107">
        <v>0</v>
      </c>
      <c r="V16" s="3"/>
      <c r="W16" s="86">
        <f>SUM(G16:U16)</f>
        <v>13868591</v>
      </c>
      <c r="X16" s="3"/>
      <c r="Y16" s="86"/>
      <c r="Z16" s="3"/>
      <c r="AA16" s="86">
        <f t="shared" si="0"/>
        <v>13868591</v>
      </c>
    </row>
    <row r="17" spans="1:29" x14ac:dyDescent="0.2">
      <c r="A17" s="12" t="s">
        <v>149</v>
      </c>
      <c r="B17" s="12"/>
      <c r="C17" s="150">
        <f>SUM(C15:C16)</f>
        <v>0</v>
      </c>
      <c r="D17" s="52"/>
      <c r="E17" s="150">
        <f>SUM(E15:E16)</f>
        <v>0</v>
      </c>
      <c r="F17" s="52"/>
      <c r="G17" s="150">
        <f>SUM(G15:G16)</f>
        <v>0</v>
      </c>
      <c r="H17" s="52"/>
      <c r="I17" s="150">
        <f>SUM(I15:I16)</f>
        <v>0</v>
      </c>
      <c r="J17" s="52"/>
      <c r="K17" s="150">
        <f>SUM(K15:K16)</f>
        <v>0</v>
      </c>
      <c r="L17" s="52"/>
      <c r="M17" s="150">
        <f>SUM(M15:M16)</f>
        <v>0</v>
      </c>
      <c r="N17" s="52"/>
      <c r="O17" s="150">
        <f>SUM(O15:O16)</f>
        <v>0</v>
      </c>
      <c r="P17" s="52"/>
      <c r="Q17" s="150">
        <f>SUM(Q15:Q16)</f>
        <v>82361944</v>
      </c>
      <c r="R17" s="52"/>
      <c r="S17" s="150">
        <f>SUM(S15:S16)</f>
        <v>13868591</v>
      </c>
      <c r="T17" s="52"/>
      <c r="U17" s="150">
        <f>SUM(U15:U16)</f>
        <v>0</v>
      </c>
      <c r="V17" s="52"/>
      <c r="W17" s="112">
        <f>SUM(W15:W16)</f>
        <v>96230535</v>
      </c>
      <c r="X17" s="52"/>
      <c r="Y17" s="150">
        <f>SUM(Y15:Y16)</f>
        <v>37443</v>
      </c>
      <c r="Z17" s="52"/>
      <c r="AA17" s="112">
        <f t="shared" si="0"/>
        <v>96267978</v>
      </c>
    </row>
    <row r="18" spans="1:29" x14ac:dyDescent="0.2">
      <c r="A18" s="89" t="s">
        <v>150</v>
      </c>
      <c r="B18" s="89"/>
      <c r="C18" s="72"/>
      <c r="D18" s="72"/>
      <c r="E18" s="72"/>
      <c r="F18" s="72"/>
      <c r="G18" s="72"/>
      <c r="H18" s="72"/>
      <c r="I18" s="72"/>
      <c r="J18" s="72"/>
      <c r="K18" s="72"/>
      <c r="L18" s="72"/>
      <c r="M18" s="72"/>
      <c r="N18" s="72"/>
      <c r="O18" s="3"/>
      <c r="P18" s="3"/>
      <c r="Q18" s="3"/>
      <c r="R18" s="3"/>
      <c r="S18" s="3"/>
      <c r="T18" s="3"/>
      <c r="U18" s="3"/>
      <c r="V18" s="3"/>
      <c r="W18" s="3"/>
      <c r="X18" s="3"/>
      <c r="Y18" s="3"/>
      <c r="Z18" s="3"/>
      <c r="AA18" s="90"/>
    </row>
    <row r="19" spans="1:29" x14ac:dyDescent="0.2">
      <c r="A19" s="91" t="s">
        <v>151</v>
      </c>
      <c r="B19" s="91"/>
      <c r="C19" s="87">
        <v>0</v>
      </c>
      <c r="D19" s="3"/>
      <c r="E19" s="87">
        <v>0</v>
      </c>
      <c r="F19" s="3"/>
      <c r="G19" s="87">
        <v>0</v>
      </c>
      <c r="H19" s="3"/>
      <c r="I19" s="87">
        <v>0</v>
      </c>
      <c r="J19" s="3"/>
      <c r="K19" s="87">
        <v>0</v>
      </c>
      <c r="L19" s="3"/>
      <c r="M19" s="87">
        <v>0</v>
      </c>
      <c r="N19" s="3"/>
      <c r="O19" s="87">
        <v>0</v>
      </c>
      <c r="P19" s="3"/>
      <c r="Q19" s="87">
        <v>0</v>
      </c>
      <c r="R19" s="3"/>
      <c r="S19" s="87">
        <v>0</v>
      </c>
      <c r="T19" s="3"/>
      <c r="U19" s="87">
        <v>0</v>
      </c>
      <c r="V19" s="3"/>
      <c r="W19" s="87">
        <f t="shared" ref="W19:W25" si="1">SUM(G19:U19)</f>
        <v>0</v>
      </c>
      <c r="X19" s="3"/>
      <c r="Y19" s="3"/>
      <c r="Z19" s="3"/>
      <c r="AA19" s="107">
        <f>W19+Y19</f>
        <v>0</v>
      </c>
    </row>
    <row r="20" spans="1:29" x14ac:dyDescent="0.2">
      <c r="A20" s="91" t="s">
        <v>152</v>
      </c>
      <c r="B20" s="91"/>
      <c r="C20" s="87">
        <v>0</v>
      </c>
      <c r="D20" s="3"/>
      <c r="E20" s="87">
        <v>0</v>
      </c>
      <c r="F20" s="3"/>
      <c r="G20" s="87">
        <v>0</v>
      </c>
      <c r="H20" s="3"/>
      <c r="I20" s="87">
        <v>0</v>
      </c>
      <c r="J20" s="3"/>
      <c r="K20" s="87">
        <v>0</v>
      </c>
      <c r="L20" s="3"/>
      <c r="M20" s="87">
        <v>0</v>
      </c>
      <c r="N20" s="3"/>
      <c r="O20" s="87">
        <v>0</v>
      </c>
      <c r="P20" s="3"/>
      <c r="Q20" s="87">
        <v>0</v>
      </c>
      <c r="R20" s="3"/>
      <c r="S20" s="87">
        <v>0</v>
      </c>
      <c r="T20" s="3"/>
      <c r="U20" s="87">
        <v>0</v>
      </c>
      <c r="V20" s="3"/>
      <c r="W20" s="87">
        <f t="shared" si="1"/>
        <v>0</v>
      </c>
      <c r="X20" s="3"/>
      <c r="Y20" s="3"/>
      <c r="Z20" s="3"/>
      <c r="AA20" s="107">
        <f t="shared" ref="AA20:AA25" si="2">W20+Y20</f>
        <v>0</v>
      </c>
    </row>
    <row r="21" spans="1:29" x14ac:dyDescent="0.2">
      <c r="A21" s="91" t="s">
        <v>61</v>
      </c>
      <c r="B21" s="91"/>
      <c r="C21" s="87">
        <v>0</v>
      </c>
      <c r="D21" s="3"/>
      <c r="E21" s="87">
        <v>0</v>
      </c>
      <c r="F21" s="3"/>
      <c r="G21" s="87">
        <v>0</v>
      </c>
      <c r="H21" s="3"/>
      <c r="I21" s="87">
        <v>0</v>
      </c>
      <c r="J21" s="3"/>
      <c r="K21" s="87">
        <v>0</v>
      </c>
      <c r="L21" s="3"/>
      <c r="M21" s="87">
        <v>0</v>
      </c>
      <c r="N21" s="3"/>
      <c r="O21" s="87">
        <v>0</v>
      </c>
      <c r="P21" s="3"/>
      <c r="Q21" s="87">
        <v>0</v>
      </c>
      <c r="R21" s="3"/>
      <c r="S21" s="87">
        <v>0</v>
      </c>
      <c r="T21" s="3"/>
      <c r="U21" s="87">
        <v>0</v>
      </c>
      <c r="V21" s="3"/>
      <c r="W21" s="87">
        <f t="shared" si="1"/>
        <v>0</v>
      </c>
      <c r="X21" s="3"/>
      <c r="Y21" s="3"/>
      <c r="Z21" s="3"/>
      <c r="AA21" s="107">
        <f t="shared" si="2"/>
        <v>0</v>
      </c>
    </row>
    <row r="22" spans="1:29" x14ac:dyDescent="0.2">
      <c r="A22" s="91" t="s">
        <v>153</v>
      </c>
      <c r="B22" s="91"/>
      <c r="C22" s="87">
        <v>0</v>
      </c>
      <c r="D22" s="3"/>
      <c r="E22" s="87">
        <v>0</v>
      </c>
      <c r="F22" s="3"/>
      <c r="G22" s="87">
        <v>0</v>
      </c>
      <c r="H22" s="3"/>
      <c r="I22" s="87">
        <v>0</v>
      </c>
      <c r="J22" s="3"/>
      <c r="K22" s="87">
        <v>0</v>
      </c>
      <c r="L22" s="3"/>
      <c r="M22" s="87">
        <v>0</v>
      </c>
      <c r="N22" s="3"/>
      <c r="O22" s="87">
        <v>0</v>
      </c>
      <c r="P22" s="3"/>
      <c r="Q22" s="126">
        <v>-2528452</v>
      </c>
      <c r="R22" s="3"/>
      <c r="S22" s="87">
        <v>0</v>
      </c>
      <c r="T22" s="3"/>
      <c r="U22" s="87">
        <v>0</v>
      </c>
      <c r="V22" s="3"/>
      <c r="W22" s="109">
        <f t="shared" si="1"/>
        <v>-2528452</v>
      </c>
      <c r="X22" s="3"/>
      <c r="Y22" s="3"/>
      <c r="Z22" s="3"/>
      <c r="AA22" s="109">
        <f t="shared" si="2"/>
        <v>-2528452</v>
      </c>
    </row>
    <row r="23" spans="1:29" x14ac:dyDescent="0.2">
      <c r="A23" s="91" t="s">
        <v>154</v>
      </c>
      <c r="B23" s="91"/>
      <c r="C23" s="87">
        <v>0</v>
      </c>
      <c r="D23" s="3"/>
      <c r="E23" s="87">
        <v>0</v>
      </c>
      <c r="F23" s="3"/>
      <c r="G23" s="87">
        <v>0</v>
      </c>
      <c r="H23" s="3"/>
      <c r="I23" s="87">
        <v>0</v>
      </c>
      <c r="J23" s="3"/>
      <c r="K23" s="87">
        <v>0</v>
      </c>
      <c r="L23" s="3"/>
      <c r="M23" s="87">
        <v>0</v>
      </c>
      <c r="N23" s="3"/>
      <c r="O23" s="87">
        <v>0</v>
      </c>
      <c r="P23" s="3"/>
      <c r="Q23" s="87">
        <v>0</v>
      </c>
      <c r="R23" s="3"/>
      <c r="S23" s="87">
        <v>0</v>
      </c>
      <c r="T23" s="3"/>
      <c r="U23" s="87">
        <v>0</v>
      </c>
      <c r="V23" s="3"/>
      <c r="W23" s="87">
        <f t="shared" si="1"/>
        <v>0</v>
      </c>
      <c r="X23" s="3"/>
      <c r="Y23" s="3"/>
      <c r="Z23" s="3"/>
      <c r="AA23" s="107">
        <f t="shared" si="2"/>
        <v>0</v>
      </c>
    </row>
    <row r="24" spans="1:29" x14ac:dyDescent="0.2">
      <c r="A24" s="92" t="s">
        <v>155</v>
      </c>
      <c r="B24" s="92"/>
      <c r="C24" s="87">
        <v>0</v>
      </c>
      <c r="D24" s="3"/>
      <c r="E24" s="87">
        <v>0</v>
      </c>
      <c r="F24" s="3"/>
      <c r="G24" s="87">
        <v>0</v>
      </c>
      <c r="H24" s="3"/>
      <c r="I24" s="87">
        <v>0</v>
      </c>
      <c r="J24" s="3"/>
      <c r="K24" s="87">
        <v>0</v>
      </c>
      <c r="L24" s="3"/>
      <c r="M24" s="87">
        <v>0</v>
      </c>
      <c r="N24" s="3"/>
      <c r="O24" s="61">
        <v>30434545</v>
      </c>
      <c r="P24" s="3"/>
      <c r="Q24" s="109">
        <v>-30434545</v>
      </c>
      <c r="R24" s="3"/>
      <c r="S24" s="87">
        <v>0</v>
      </c>
      <c r="T24" s="3"/>
      <c r="U24" s="87">
        <v>0</v>
      </c>
      <c r="V24" s="3"/>
      <c r="W24" s="87">
        <f t="shared" si="1"/>
        <v>0</v>
      </c>
      <c r="X24" s="3"/>
      <c r="Y24" s="3"/>
      <c r="Z24" s="3"/>
      <c r="AA24" s="107">
        <f t="shared" si="2"/>
        <v>0</v>
      </c>
    </row>
    <row r="25" spans="1:29" x14ac:dyDescent="0.2">
      <c r="A25" s="91" t="s">
        <v>156</v>
      </c>
      <c r="B25" s="91"/>
      <c r="C25" s="87">
        <v>0</v>
      </c>
      <c r="D25" s="3"/>
      <c r="E25" s="87">
        <v>0</v>
      </c>
      <c r="F25" s="3"/>
      <c r="G25" s="87">
        <v>0</v>
      </c>
      <c r="H25" s="3"/>
      <c r="I25" s="87">
        <v>0</v>
      </c>
      <c r="J25" s="3"/>
      <c r="K25" s="87">
        <v>0</v>
      </c>
      <c r="L25" s="3"/>
      <c r="M25" s="87">
        <v>0</v>
      </c>
      <c r="N25" s="3"/>
      <c r="O25" s="87">
        <v>0</v>
      </c>
      <c r="P25" s="3"/>
      <c r="Q25" s="87">
        <v>0</v>
      </c>
      <c r="R25" s="3"/>
      <c r="S25" s="87">
        <v>0</v>
      </c>
      <c r="T25" s="3"/>
      <c r="U25" s="87">
        <v>0</v>
      </c>
      <c r="V25" s="3"/>
      <c r="W25" s="87">
        <f t="shared" si="1"/>
        <v>0</v>
      </c>
      <c r="X25" s="3"/>
      <c r="Y25" s="3"/>
      <c r="Z25" s="3"/>
      <c r="AA25" s="107">
        <f t="shared" si="2"/>
        <v>0</v>
      </c>
    </row>
    <row r="26" spans="1:29" x14ac:dyDescent="0.2">
      <c r="A26" s="91" t="s">
        <v>157</v>
      </c>
      <c r="B26" s="91"/>
      <c r="C26" s="87">
        <v>0</v>
      </c>
      <c r="D26" s="3"/>
      <c r="E26" s="108">
        <v>0</v>
      </c>
      <c r="F26" s="3"/>
      <c r="G26" s="87">
        <v>0</v>
      </c>
      <c r="H26" s="3"/>
      <c r="I26" s="87">
        <v>0</v>
      </c>
      <c r="J26" s="3"/>
      <c r="K26" s="87">
        <v>0</v>
      </c>
      <c r="L26" s="3"/>
      <c r="M26" s="87">
        <v>0</v>
      </c>
      <c r="N26" s="3"/>
      <c r="O26" s="87">
        <v>0</v>
      </c>
      <c r="P26" s="3"/>
      <c r="Q26" s="108">
        <v>0</v>
      </c>
      <c r="R26" s="3"/>
      <c r="S26" s="87">
        <v>0</v>
      </c>
      <c r="T26" s="3"/>
      <c r="U26" s="87">
        <v>0</v>
      </c>
      <c r="V26" s="3"/>
      <c r="W26" s="108">
        <f>SUM(G26:U26)</f>
        <v>0</v>
      </c>
      <c r="X26" s="3"/>
      <c r="Y26" s="3"/>
      <c r="Z26" s="3"/>
      <c r="AA26" s="110">
        <f>W26+Y26</f>
        <v>0</v>
      </c>
    </row>
    <row r="27" spans="1:29" x14ac:dyDescent="0.2">
      <c r="A27" s="12" t="s">
        <v>160</v>
      </c>
      <c r="B27" s="12"/>
      <c r="C27" s="150">
        <f>SUM(C19:C26)</f>
        <v>0</v>
      </c>
      <c r="D27" s="52"/>
      <c r="E27" s="112">
        <f>SUM(E19:E26)</f>
        <v>0</v>
      </c>
      <c r="F27" s="52"/>
      <c r="G27" s="150">
        <f>SUM(G19:G26)</f>
        <v>0</v>
      </c>
      <c r="H27" s="52"/>
      <c r="I27" s="150">
        <f>SUM(I19:I26)</f>
        <v>0</v>
      </c>
      <c r="J27" s="52"/>
      <c r="K27" s="150">
        <f>SUM(K19:K26)</f>
        <v>0</v>
      </c>
      <c r="L27" s="52"/>
      <c r="M27" s="150">
        <f>SUM(M19:M26)</f>
        <v>0</v>
      </c>
      <c r="N27" s="52"/>
      <c r="O27" s="150">
        <f>SUM(O19:O26)</f>
        <v>30434545</v>
      </c>
      <c r="P27" s="52"/>
      <c r="Q27" s="109">
        <f>SUM(Q19:Q26)</f>
        <v>-32962997</v>
      </c>
      <c r="R27" s="52"/>
      <c r="S27" s="150">
        <f>SUM(S19:S26)</f>
        <v>0</v>
      </c>
      <c r="T27" s="52"/>
      <c r="U27" s="150">
        <f>SUM(U19:U26)</f>
        <v>0</v>
      </c>
      <c r="V27" s="52"/>
      <c r="W27" s="109">
        <f>SUM(W19:W26)</f>
        <v>-2528452</v>
      </c>
      <c r="X27" s="52"/>
      <c r="Y27" s="150">
        <f>SUM(Y19:Y26)</f>
        <v>0</v>
      </c>
      <c r="Z27" s="52"/>
      <c r="AA27" s="109">
        <f>SUM(AA19:AA26)</f>
        <v>-2528452</v>
      </c>
      <c r="AC27" s="122"/>
    </row>
    <row r="28" spans="1:29" ht="12.75" thickBot="1" x14ac:dyDescent="0.25">
      <c r="A28" s="89" t="s">
        <v>294</v>
      </c>
      <c r="B28" s="89"/>
      <c r="C28" s="151">
        <f>SUM(C14,C17,C27)</f>
        <v>740000000</v>
      </c>
      <c r="D28" s="3"/>
      <c r="E28" s="152">
        <f>SUM(E14,E17,E27)</f>
        <v>0</v>
      </c>
      <c r="F28" s="3"/>
      <c r="G28" s="144">
        <f>SUM(G14,G17,G27)</f>
        <v>740000000</v>
      </c>
      <c r="H28" s="3"/>
      <c r="I28" s="144">
        <f>SUM(I14,I17,I27)</f>
        <v>4192</v>
      </c>
      <c r="J28" s="3"/>
      <c r="K28" s="151">
        <f>SUM(K14,K17,K27)</f>
        <v>11000000</v>
      </c>
      <c r="L28" s="3"/>
      <c r="M28" s="151">
        <f>SUM(M14,M17,M27)</f>
        <v>3410181</v>
      </c>
      <c r="N28" s="3"/>
      <c r="O28" s="144">
        <f>SUM(O14,O17,O27)</f>
        <v>125574761</v>
      </c>
      <c r="P28" s="3"/>
      <c r="Q28" s="144">
        <f>SUM(Q14,Q17,Q27)</f>
        <v>183362803</v>
      </c>
      <c r="R28" s="3"/>
      <c r="S28" s="151">
        <f>SUM(S14,S17,S27)</f>
        <v>37411601</v>
      </c>
      <c r="T28" s="3"/>
      <c r="U28" s="151">
        <f>SUM(U14,U17,U27)</f>
        <v>325781</v>
      </c>
      <c r="V28" s="3"/>
      <c r="W28" s="144">
        <f>SUM(W14,W17,W27)</f>
        <v>1101089319</v>
      </c>
      <c r="X28" s="3"/>
      <c r="Y28" s="144">
        <f>SUM(Y14,Y17,Y27)</f>
        <v>329819</v>
      </c>
      <c r="Z28" s="3"/>
      <c r="AA28" s="151">
        <f>SUM(AA14,AA17,AA27)</f>
        <v>1101419138</v>
      </c>
    </row>
    <row r="29" spans="1:29" ht="12.75" thickTop="1" x14ac:dyDescent="0.2">
      <c r="A29" s="89"/>
      <c r="B29" s="89"/>
      <c r="C29" s="61"/>
      <c r="D29" s="3"/>
      <c r="E29" s="109"/>
      <c r="F29" s="3"/>
      <c r="G29" s="61"/>
      <c r="H29" s="3"/>
      <c r="I29" s="61"/>
      <c r="J29" s="3"/>
      <c r="K29" s="61"/>
      <c r="L29" s="3"/>
      <c r="M29" s="61"/>
      <c r="N29" s="3"/>
      <c r="O29" s="59"/>
      <c r="P29" s="3"/>
      <c r="Q29" s="109"/>
      <c r="R29" s="3"/>
      <c r="S29" s="61"/>
      <c r="T29" s="3"/>
      <c r="U29" s="61"/>
      <c r="V29" s="3"/>
      <c r="W29" s="61"/>
      <c r="X29" s="3"/>
      <c r="Y29" s="61"/>
      <c r="Z29" s="3"/>
      <c r="AA29" s="61"/>
    </row>
    <row r="30" spans="1:29" x14ac:dyDescent="0.2">
      <c r="A30" s="91" t="s">
        <v>65</v>
      </c>
      <c r="B30" s="91"/>
      <c r="C30" s="3"/>
      <c r="D30" s="3"/>
      <c r="E30" s="3"/>
      <c r="F30" s="3"/>
      <c r="G30" s="3"/>
      <c r="H30" s="3"/>
      <c r="I30" s="3"/>
      <c r="J30" s="3"/>
      <c r="K30" s="3"/>
      <c r="L30" s="3"/>
      <c r="M30" s="3"/>
      <c r="N30" s="3"/>
      <c r="O30" s="3"/>
      <c r="P30" s="3"/>
      <c r="Q30" s="87">
        <v>94890649</v>
      </c>
      <c r="R30" s="3"/>
      <c r="S30" s="87"/>
      <c r="T30" s="3"/>
      <c r="U30" s="3"/>
      <c r="V30" s="3"/>
      <c r="W30" s="87">
        <f t="shared" ref="W30:W31" si="3">SUM(C30:U30)</f>
        <v>94890649</v>
      </c>
      <c r="X30" s="3"/>
      <c r="Y30" s="109">
        <v>-6819</v>
      </c>
      <c r="Z30" s="3"/>
      <c r="AA30" s="107">
        <f t="shared" ref="AA30:AA31" si="4">W30+Y30</f>
        <v>94883830</v>
      </c>
    </row>
    <row r="31" spans="1:29" x14ac:dyDescent="0.2">
      <c r="A31" s="154" t="s">
        <v>158</v>
      </c>
      <c r="B31" s="91"/>
      <c r="C31" s="111"/>
      <c r="D31" s="3"/>
      <c r="E31" s="111"/>
      <c r="F31" s="3"/>
      <c r="G31" s="111"/>
      <c r="H31" s="3"/>
      <c r="I31" s="111"/>
      <c r="J31" s="3"/>
      <c r="K31" s="111"/>
      <c r="L31" s="3"/>
      <c r="M31" s="111"/>
      <c r="N31" s="3"/>
      <c r="O31" s="111"/>
      <c r="P31" s="3"/>
      <c r="Q31" s="111"/>
      <c r="R31" s="3"/>
      <c r="S31" s="86">
        <v>-4345999</v>
      </c>
      <c r="T31" s="3"/>
      <c r="U31" s="111"/>
      <c r="V31" s="3"/>
      <c r="W31" s="86">
        <f t="shared" si="3"/>
        <v>-4345999</v>
      </c>
      <c r="X31" s="3"/>
      <c r="Y31" s="111"/>
      <c r="Z31" s="3"/>
      <c r="AA31" s="86">
        <f t="shared" si="4"/>
        <v>-4345999</v>
      </c>
    </row>
    <row r="32" spans="1:29" x14ac:dyDescent="0.2">
      <c r="A32" s="12" t="s">
        <v>149</v>
      </c>
      <c r="B32" s="12"/>
      <c r="C32" s="114">
        <f>SUM(C30:C31)</f>
        <v>0</v>
      </c>
      <c r="D32" s="52"/>
      <c r="E32" s="114">
        <f>SUM(E30:E31)</f>
        <v>0</v>
      </c>
      <c r="F32" s="52"/>
      <c r="G32" s="114">
        <f>SUM(G30:G31)</f>
        <v>0</v>
      </c>
      <c r="H32" s="52"/>
      <c r="I32" s="114">
        <f>SUM(I30:I31)</f>
        <v>0</v>
      </c>
      <c r="J32" s="52"/>
      <c r="K32" s="114">
        <f>SUM(K30:K31)</f>
        <v>0</v>
      </c>
      <c r="L32" s="52"/>
      <c r="M32" s="114">
        <f>SUM(M30:M31)</f>
        <v>0</v>
      </c>
      <c r="N32" s="52"/>
      <c r="O32" s="114">
        <f>SUM(O30:O31)</f>
        <v>0</v>
      </c>
      <c r="P32" s="52"/>
      <c r="Q32" s="114">
        <f>SUM(Q30:Q31)</f>
        <v>94890649</v>
      </c>
      <c r="R32" s="52"/>
      <c r="S32" s="86">
        <f>SUM(S30:S31)</f>
        <v>-4345999</v>
      </c>
      <c r="T32" s="52"/>
      <c r="U32" s="114">
        <f>SUM(U30:U31)</f>
        <v>0</v>
      </c>
      <c r="V32" s="52"/>
      <c r="W32" s="108">
        <f>SUM(W30:W31)</f>
        <v>90544650</v>
      </c>
      <c r="X32" s="52"/>
      <c r="Y32" s="112">
        <f>SUM(Y30:Y31)</f>
        <v>-6819</v>
      </c>
      <c r="Z32" s="52"/>
      <c r="AA32" s="108">
        <f>SUM(AA30:AA31)</f>
        <v>90537831</v>
      </c>
    </row>
    <row r="33" spans="1:27" x14ac:dyDescent="0.2">
      <c r="A33" s="89" t="s">
        <v>150</v>
      </c>
      <c r="B33" s="89"/>
      <c r="C33" s="3"/>
      <c r="D33" s="3"/>
      <c r="E33" s="3"/>
      <c r="F33" s="3"/>
      <c r="G33" s="3"/>
      <c r="H33" s="3"/>
      <c r="I33" s="52"/>
      <c r="J33" s="3"/>
      <c r="K33" s="3"/>
      <c r="L33" s="3"/>
      <c r="M33" s="3"/>
      <c r="N33" s="3"/>
      <c r="O33" s="3"/>
      <c r="P33" s="3"/>
      <c r="Q33" s="3"/>
      <c r="R33" s="3"/>
      <c r="S33" s="3"/>
      <c r="T33" s="3"/>
      <c r="U33" s="3"/>
      <c r="V33" s="3"/>
      <c r="W33" s="3"/>
      <c r="X33" s="3"/>
      <c r="Y33" s="3"/>
      <c r="Z33" s="3"/>
      <c r="AA33" s="153"/>
    </row>
    <row r="34" spans="1:27" x14ac:dyDescent="0.2">
      <c r="A34" s="91" t="s">
        <v>151</v>
      </c>
      <c r="B34" s="91"/>
      <c r="C34" s="87">
        <v>0</v>
      </c>
      <c r="D34" s="3"/>
      <c r="E34" s="87">
        <v>0</v>
      </c>
      <c r="F34" s="3"/>
      <c r="G34" s="87">
        <v>0</v>
      </c>
      <c r="H34" s="3"/>
      <c r="I34" s="87">
        <v>0</v>
      </c>
      <c r="J34" s="3"/>
      <c r="K34" s="87">
        <v>0</v>
      </c>
      <c r="L34" s="3"/>
      <c r="M34" s="87">
        <v>6819</v>
      </c>
      <c r="N34" s="3"/>
      <c r="O34" s="87">
        <v>0</v>
      </c>
      <c r="P34" s="3"/>
      <c r="Q34" s="87">
        <v>0</v>
      </c>
      <c r="R34" s="3"/>
      <c r="S34" s="3"/>
      <c r="T34" s="3"/>
      <c r="U34" s="3"/>
      <c r="V34" s="3"/>
      <c r="W34" s="87">
        <f>SUM(C34:U34)</f>
        <v>6819</v>
      </c>
      <c r="X34" s="3"/>
      <c r="Y34" s="3"/>
      <c r="Z34" s="3"/>
      <c r="AA34" s="107">
        <f t="shared" ref="AA34:AA41" si="5">W34+Y34</f>
        <v>6819</v>
      </c>
    </row>
    <row r="35" spans="1:27" x14ac:dyDescent="0.2">
      <c r="A35" s="91" t="s">
        <v>152</v>
      </c>
      <c r="B35" s="91"/>
      <c r="C35" s="87">
        <v>0</v>
      </c>
      <c r="D35" s="3"/>
      <c r="E35" s="87">
        <v>0</v>
      </c>
      <c r="F35" s="3"/>
      <c r="G35" s="87">
        <v>0</v>
      </c>
      <c r="H35" s="3"/>
      <c r="I35" s="87">
        <v>0</v>
      </c>
      <c r="J35" s="3"/>
      <c r="K35" s="87">
        <v>0</v>
      </c>
      <c r="L35" s="3"/>
      <c r="M35" s="87">
        <v>0</v>
      </c>
      <c r="N35" s="3"/>
      <c r="O35" s="87">
        <v>0</v>
      </c>
      <c r="P35" s="3"/>
      <c r="Q35" s="87">
        <v>0</v>
      </c>
      <c r="R35" s="3"/>
      <c r="S35" s="3"/>
      <c r="T35" s="3"/>
      <c r="U35" s="3"/>
      <c r="V35" s="3"/>
      <c r="W35" s="87">
        <f t="shared" ref="W35:W41" si="6">SUM(C35:U35)</f>
        <v>0</v>
      </c>
      <c r="X35" s="3"/>
      <c r="Y35" s="3"/>
      <c r="Z35" s="3"/>
      <c r="AA35" s="107">
        <f t="shared" si="5"/>
        <v>0</v>
      </c>
    </row>
    <row r="36" spans="1:27" x14ac:dyDescent="0.2">
      <c r="A36" s="91" t="s">
        <v>61</v>
      </c>
      <c r="B36" s="91"/>
      <c r="C36" s="87">
        <v>0</v>
      </c>
      <c r="D36" s="3"/>
      <c r="E36" s="87">
        <v>0</v>
      </c>
      <c r="F36" s="3"/>
      <c r="G36" s="87">
        <v>0</v>
      </c>
      <c r="H36" s="3"/>
      <c r="I36" s="87">
        <v>0</v>
      </c>
      <c r="J36" s="3"/>
      <c r="K36" s="87">
        <v>0</v>
      </c>
      <c r="L36" s="3"/>
      <c r="M36" s="87">
        <v>0</v>
      </c>
      <c r="N36" s="3"/>
      <c r="O36" s="87">
        <v>0</v>
      </c>
      <c r="P36" s="3"/>
      <c r="Q36" s="87">
        <v>0</v>
      </c>
      <c r="R36" s="3"/>
      <c r="S36" s="3"/>
      <c r="T36" s="3"/>
      <c r="U36" s="3"/>
      <c r="V36" s="3"/>
      <c r="W36" s="87">
        <f t="shared" si="6"/>
        <v>0</v>
      </c>
      <c r="X36" s="3"/>
      <c r="Y36" s="3"/>
      <c r="Z36" s="3"/>
      <c r="AA36" s="107">
        <f t="shared" si="5"/>
        <v>0</v>
      </c>
    </row>
    <row r="37" spans="1:27" x14ac:dyDescent="0.2">
      <c r="A37" s="91" t="s">
        <v>153</v>
      </c>
      <c r="B37" s="91"/>
      <c r="C37" s="87">
        <v>0</v>
      </c>
      <c r="D37" s="3"/>
      <c r="E37" s="87">
        <v>0</v>
      </c>
      <c r="F37" s="3"/>
      <c r="G37" s="87">
        <v>0</v>
      </c>
      <c r="H37" s="3"/>
      <c r="I37" s="87">
        <v>0</v>
      </c>
      <c r="J37" s="3"/>
      <c r="K37" s="87">
        <v>0</v>
      </c>
      <c r="L37" s="3"/>
      <c r="M37" s="87">
        <v>0</v>
      </c>
      <c r="N37" s="3"/>
      <c r="O37" s="87">
        <v>0</v>
      </c>
      <c r="P37" s="3"/>
      <c r="Q37" s="109">
        <v>-2054818</v>
      </c>
      <c r="R37" s="109"/>
      <c r="S37" s="109"/>
      <c r="T37" s="109"/>
      <c r="U37" s="109"/>
      <c r="V37" s="109"/>
      <c r="W37" s="109">
        <f t="shared" si="6"/>
        <v>-2054818</v>
      </c>
      <c r="X37" s="109"/>
      <c r="Y37" s="109"/>
      <c r="Z37" s="109"/>
      <c r="AA37" s="109">
        <f t="shared" si="5"/>
        <v>-2054818</v>
      </c>
    </row>
    <row r="38" spans="1:27" x14ac:dyDescent="0.2">
      <c r="A38" s="91" t="s">
        <v>154</v>
      </c>
      <c r="B38" s="91"/>
      <c r="C38" s="87">
        <v>0</v>
      </c>
      <c r="D38" s="3"/>
      <c r="E38" s="87">
        <v>0</v>
      </c>
      <c r="F38" s="3"/>
      <c r="G38" s="87">
        <v>0</v>
      </c>
      <c r="H38" s="3"/>
      <c r="I38" s="87">
        <v>0</v>
      </c>
      <c r="J38" s="3"/>
      <c r="K38" s="87">
        <v>0</v>
      </c>
      <c r="L38" s="3"/>
      <c r="M38" s="87">
        <v>0</v>
      </c>
      <c r="N38" s="3"/>
      <c r="O38" s="87">
        <v>0</v>
      </c>
      <c r="P38" s="3"/>
      <c r="Q38" s="87">
        <v>0</v>
      </c>
      <c r="R38" s="3"/>
      <c r="S38" s="3"/>
      <c r="T38" s="3"/>
      <c r="U38" s="3"/>
      <c r="V38" s="3"/>
      <c r="W38" s="87">
        <f t="shared" si="6"/>
        <v>0</v>
      </c>
      <c r="X38" s="3"/>
      <c r="Y38" s="3"/>
      <c r="Z38" s="3"/>
      <c r="AA38" s="107">
        <f t="shared" si="5"/>
        <v>0</v>
      </c>
    </row>
    <row r="39" spans="1:27" x14ac:dyDescent="0.2">
      <c r="A39" s="92" t="s">
        <v>155</v>
      </c>
      <c r="B39" s="92"/>
      <c r="C39" s="87">
        <v>0</v>
      </c>
      <c r="D39" s="3"/>
      <c r="E39" s="87">
        <v>0</v>
      </c>
      <c r="F39" s="3"/>
      <c r="G39" s="87">
        <v>0</v>
      </c>
      <c r="H39" s="3"/>
      <c r="I39" s="87">
        <v>0</v>
      </c>
      <c r="J39" s="3"/>
      <c r="K39" s="87">
        <v>0</v>
      </c>
      <c r="L39" s="3"/>
      <c r="M39" s="87">
        <v>0</v>
      </c>
      <c r="N39" s="3"/>
      <c r="O39" s="61">
        <v>5157359</v>
      </c>
      <c r="P39" s="3"/>
      <c r="Q39" s="109">
        <v>-5157359</v>
      </c>
      <c r="R39" s="3"/>
      <c r="S39" s="3"/>
      <c r="T39" s="3"/>
      <c r="U39" s="3"/>
      <c r="V39" s="3"/>
      <c r="W39" s="87">
        <f t="shared" si="6"/>
        <v>0</v>
      </c>
      <c r="X39" s="3"/>
      <c r="Y39" s="3"/>
      <c r="Z39" s="3"/>
      <c r="AA39" s="107">
        <f t="shared" si="5"/>
        <v>0</v>
      </c>
    </row>
    <row r="40" spans="1:27" x14ac:dyDescent="0.2">
      <c r="A40" s="91" t="s">
        <v>156</v>
      </c>
      <c r="B40" s="91"/>
      <c r="C40" s="87">
        <v>0</v>
      </c>
      <c r="D40" s="3"/>
      <c r="E40" s="87">
        <v>0</v>
      </c>
      <c r="F40" s="3"/>
      <c r="G40" s="87">
        <v>0</v>
      </c>
      <c r="H40" s="3"/>
      <c r="I40" s="87">
        <v>0</v>
      </c>
      <c r="J40" s="3"/>
      <c r="K40" s="87">
        <v>0</v>
      </c>
      <c r="L40" s="3"/>
      <c r="M40" s="87">
        <v>0</v>
      </c>
      <c r="N40" s="3"/>
      <c r="O40" s="87">
        <v>0</v>
      </c>
      <c r="P40" s="3"/>
      <c r="Q40" s="87">
        <v>0</v>
      </c>
      <c r="R40" s="3"/>
      <c r="S40" s="3"/>
      <c r="T40" s="3"/>
      <c r="U40" s="3"/>
      <c r="V40" s="3"/>
      <c r="W40" s="87">
        <f t="shared" si="6"/>
        <v>0</v>
      </c>
      <c r="X40" s="3"/>
      <c r="Y40" s="3"/>
      <c r="Z40" s="3"/>
      <c r="AA40" s="107">
        <f t="shared" si="5"/>
        <v>0</v>
      </c>
    </row>
    <row r="41" spans="1:27" x14ac:dyDescent="0.2">
      <c r="A41" s="91" t="s">
        <v>157</v>
      </c>
      <c r="B41" s="91"/>
      <c r="C41" s="87">
        <v>0</v>
      </c>
      <c r="D41" s="3"/>
      <c r="E41" s="87">
        <v>0</v>
      </c>
      <c r="F41" s="3"/>
      <c r="G41" s="87">
        <v>0</v>
      </c>
      <c r="H41" s="3"/>
      <c r="I41" s="87">
        <v>0</v>
      </c>
      <c r="J41" s="3"/>
      <c r="K41" s="87">
        <v>0</v>
      </c>
      <c r="L41" s="3"/>
      <c r="M41" s="87">
        <v>0</v>
      </c>
      <c r="N41" s="3"/>
      <c r="O41" s="87">
        <v>0</v>
      </c>
      <c r="P41" s="3"/>
      <c r="Q41" s="108">
        <v>0</v>
      </c>
      <c r="R41" s="3"/>
      <c r="S41" s="3"/>
      <c r="T41" s="3"/>
      <c r="U41" s="3"/>
      <c r="V41" s="3"/>
      <c r="W41" s="108">
        <f t="shared" si="6"/>
        <v>0</v>
      </c>
      <c r="X41" s="3"/>
      <c r="Y41" s="3"/>
      <c r="Z41" s="3"/>
      <c r="AA41" s="110">
        <f t="shared" si="5"/>
        <v>0</v>
      </c>
    </row>
    <row r="42" spans="1:27" x14ac:dyDescent="0.2">
      <c r="A42" s="12" t="s">
        <v>160</v>
      </c>
      <c r="B42" s="12"/>
      <c r="C42" s="150">
        <f>SUM(C34:C41)</f>
        <v>0</v>
      </c>
      <c r="D42" s="52"/>
      <c r="E42" s="150">
        <f>SUM(E34:E41)</f>
        <v>0</v>
      </c>
      <c r="F42" s="52"/>
      <c r="G42" s="150">
        <f>SUM(G34:G41)</f>
        <v>0</v>
      </c>
      <c r="H42" s="52"/>
      <c r="I42" s="150">
        <f>SUM(I34:I41)</f>
        <v>0</v>
      </c>
      <c r="J42" s="52"/>
      <c r="K42" s="150">
        <f>SUM(K34:K41)</f>
        <v>0</v>
      </c>
      <c r="L42" s="52"/>
      <c r="M42" s="150">
        <f>SUM(M34:M41)</f>
        <v>6819</v>
      </c>
      <c r="N42" s="52"/>
      <c r="O42" s="150">
        <f>SUM(O34:O41)</f>
        <v>5157359</v>
      </c>
      <c r="P42" s="52"/>
      <c r="Q42" s="109">
        <f>SUM(Q34:Q41)</f>
        <v>-7212177</v>
      </c>
      <c r="R42" s="52"/>
      <c r="S42" s="150">
        <f>SUM(S34:S41)</f>
        <v>0</v>
      </c>
      <c r="T42" s="52"/>
      <c r="U42" s="150">
        <f>SUM(U34:U41)</f>
        <v>0</v>
      </c>
      <c r="V42" s="52"/>
      <c r="W42" s="86">
        <f>SUM(W34:W41)</f>
        <v>-2047999</v>
      </c>
      <c r="X42" s="52"/>
      <c r="Y42" s="150">
        <f>SUM(Y34:Y41)</f>
        <v>0</v>
      </c>
      <c r="Z42" s="52"/>
      <c r="AA42" s="86">
        <f>SUM(AA34:AA41)</f>
        <v>-2047999</v>
      </c>
    </row>
    <row r="43" spans="1:27" ht="12.75" thickBot="1" x14ac:dyDescent="0.25">
      <c r="A43" s="89" t="s">
        <v>159</v>
      </c>
      <c r="B43" s="89"/>
      <c r="C43" s="151">
        <f>SUM(C28,C32,C42)</f>
        <v>740000000</v>
      </c>
      <c r="D43" s="3"/>
      <c r="E43" s="152">
        <f>SUM(E28,E32,E42)</f>
        <v>0</v>
      </c>
      <c r="F43" s="3"/>
      <c r="G43" s="151">
        <f>SUM(G28,G32,G42)</f>
        <v>740000000</v>
      </c>
      <c r="H43" s="3"/>
      <c r="I43" s="151">
        <f>SUM(I28,I32,I42)</f>
        <v>4192</v>
      </c>
      <c r="J43" s="3"/>
      <c r="K43" s="151">
        <f>SUM(K28,K32,K42)</f>
        <v>11000000</v>
      </c>
      <c r="L43" s="3"/>
      <c r="M43" s="151">
        <f>SUM(M28,M32,M42)</f>
        <v>3417000</v>
      </c>
      <c r="N43" s="3"/>
      <c r="O43" s="151">
        <f>SUM(O28,O32,O42)</f>
        <v>130732120</v>
      </c>
      <c r="P43" s="3"/>
      <c r="Q43" s="144">
        <f>SUM(Q28,Q32,Q42)</f>
        <v>271041275</v>
      </c>
      <c r="R43" s="3"/>
      <c r="S43" s="151">
        <f>SUM(S28,S32,S42)</f>
        <v>33065602</v>
      </c>
      <c r="T43" s="3"/>
      <c r="U43" s="151">
        <f>SUM(U28,U32,U42)</f>
        <v>325781</v>
      </c>
      <c r="V43" s="3"/>
      <c r="W43" s="144">
        <f>SUM(W28,W32,W42)</f>
        <v>1189585970</v>
      </c>
      <c r="X43" s="3"/>
      <c r="Y43" s="144">
        <f>SUM(Y28,Y32,Y42)</f>
        <v>323000</v>
      </c>
      <c r="Z43" s="3"/>
      <c r="AA43" s="144">
        <f>SUM(AA28,AA32,AA42)</f>
        <v>1189908970</v>
      </c>
    </row>
    <row r="44" spans="1:27" ht="12.75" thickTop="1" x14ac:dyDescent="0.2">
      <c r="A44" s="35"/>
      <c r="B44" s="35"/>
      <c r="C44" s="17"/>
      <c r="D44" s="17"/>
      <c r="E44" s="17"/>
      <c r="F44" s="17"/>
      <c r="G44" s="17"/>
      <c r="H44" s="17"/>
      <c r="I44" s="17"/>
      <c r="J44" s="17"/>
      <c r="K44" s="17"/>
      <c r="L44" s="17"/>
      <c r="M44" s="17"/>
      <c r="N44" s="17"/>
      <c r="O44" s="17"/>
      <c r="P44" s="17"/>
      <c r="Q44" s="17"/>
      <c r="R44" s="17"/>
      <c r="S44" s="130"/>
      <c r="T44" s="17"/>
      <c r="U44" s="17"/>
      <c r="V44" s="17"/>
      <c r="W44" s="17"/>
      <c r="X44" s="17"/>
      <c r="Y44" s="17"/>
      <c r="Z44" s="17"/>
      <c r="AA44" s="17"/>
    </row>
    <row r="45" spans="1:27" x14ac:dyDescent="0.2">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row>
    <row r="46" spans="1:27" x14ac:dyDescent="0.2">
      <c r="A46" s="17"/>
      <c r="B46" s="17"/>
      <c r="C46" s="17"/>
      <c r="D46" s="17"/>
      <c r="E46" s="17"/>
      <c r="F46" s="17"/>
      <c r="G46" s="17"/>
      <c r="H46" s="17"/>
      <c r="I46" s="17"/>
      <c r="J46" s="17"/>
      <c r="K46" s="17"/>
      <c r="L46" s="17"/>
      <c r="M46" s="17"/>
      <c r="N46" s="17"/>
      <c r="O46" s="17"/>
      <c r="P46" s="17"/>
      <c r="Q46" s="87"/>
      <c r="R46" s="17"/>
      <c r="S46" s="17"/>
      <c r="T46" s="17"/>
      <c r="U46" s="17"/>
      <c r="V46" s="17"/>
      <c r="W46" s="17"/>
      <c r="X46" s="17"/>
      <c r="Y46" s="127"/>
      <c r="Z46" s="17"/>
      <c r="AA46" s="17"/>
    </row>
    <row r="47" spans="1:27" x14ac:dyDescent="0.2">
      <c r="A47" s="25" t="s">
        <v>74</v>
      </c>
      <c r="B47" s="25"/>
      <c r="C47" s="35"/>
      <c r="D47" s="35"/>
      <c r="E47" s="35"/>
      <c r="F47" s="35"/>
      <c r="G47" s="35"/>
      <c r="H47" s="35"/>
      <c r="I47" s="35"/>
      <c r="J47" s="35"/>
      <c r="K47" s="17"/>
      <c r="L47" s="17"/>
      <c r="M47" s="124"/>
      <c r="N47" s="17"/>
      <c r="O47" s="17"/>
      <c r="P47" s="17"/>
      <c r="Q47" s="115"/>
      <c r="R47" s="17"/>
      <c r="S47" s="17"/>
      <c r="T47" s="17"/>
      <c r="U47" s="17"/>
      <c r="V47" s="17"/>
      <c r="W47" s="17"/>
      <c r="X47" s="17"/>
      <c r="Y47" s="17"/>
      <c r="Z47" s="17"/>
      <c r="AA47" s="17"/>
    </row>
    <row r="48" spans="1:27" x14ac:dyDescent="0.2">
      <c r="A48" s="263" t="s">
        <v>161</v>
      </c>
      <c r="B48" s="263"/>
      <c r="C48" s="263"/>
      <c r="D48" s="263"/>
      <c r="E48" s="263"/>
      <c r="F48" s="263"/>
      <c r="G48" s="263"/>
      <c r="H48" s="263"/>
      <c r="I48" s="263"/>
      <c r="J48" s="64"/>
      <c r="K48" s="17"/>
      <c r="L48" s="17"/>
      <c r="M48" s="17"/>
      <c r="N48" s="17"/>
      <c r="O48" s="17"/>
      <c r="P48" s="17"/>
      <c r="Q48" s="17"/>
      <c r="R48" s="17"/>
      <c r="S48" s="17"/>
      <c r="T48" s="17"/>
      <c r="U48" s="17"/>
      <c r="V48" s="17"/>
      <c r="W48" s="17"/>
      <c r="X48" s="17"/>
      <c r="Y48" s="17"/>
      <c r="Z48" s="17"/>
      <c r="AA48" s="17"/>
    </row>
    <row r="49" spans="1:27" x14ac:dyDescent="0.2">
      <c r="C49" s="17"/>
      <c r="D49" s="17"/>
      <c r="E49" s="17"/>
      <c r="F49" s="17"/>
      <c r="G49" s="17"/>
      <c r="H49" s="17"/>
      <c r="I49" s="17"/>
      <c r="J49" s="17"/>
      <c r="K49" s="17"/>
      <c r="L49" s="17"/>
      <c r="M49" s="17"/>
      <c r="N49" s="17"/>
      <c r="O49" s="17"/>
      <c r="P49" s="17"/>
      <c r="Q49" s="17"/>
      <c r="R49" s="17"/>
      <c r="S49" s="17"/>
      <c r="T49" s="17"/>
      <c r="U49" s="17"/>
      <c r="V49" s="17"/>
      <c r="W49" s="17"/>
      <c r="X49" s="17"/>
      <c r="Y49" s="17"/>
      <c r="Z49" s="17"/>
      <c r="AA49" s="17"/>
    </row>
    <row r="50" spans="1:27" x14ac:dyDescent="0.2">
      <c r="C50" s="17"/>
      <c r="D50" s="17"/>
      <c r="E50" s="17"/>
      <c r="F50" s="17"/>
      <c r="G50" s="17"/>
      <c r="H50" s="17"/>
      <c r="I50" s="17"/>
      <c r="J50" s="17"/>
      <c r="K50" s="17"/>
      <c r="L50" s="17"/>
      <c r="M50" s="17"/>
      <c r="N50" s="17"/>
      <c r="O50" s="17"/>
      <c r="P50" s="17"/>
      <c r="Q50" s="17"/>
      <c r="R50" s="17"/>
      <c r="S50" s="17"/>
      <c r="T50" s="17"/>
      <c r="U50" s="17"/>
      <c r="V50" s="17"/>
      <c r="W50" s="17"/>
      <c r="X50" s="17"/>
      <c r="Y50" s="17"/>
      <c r="Z50" s="17"/>
      <c r="AA50" s="17"/>
    </row>
    <row r="51" spans="1:27" x14ac:dyDescent="0.2">
      <c r="C51" s="15"/>
      <c r="D51" s="15"/>
      <c r="E51" s="15"/>
      <c r="F51" s="15"/>
    </row>
    <row r="52" spans="1:27" ht="15" x14ac:dyDescent="0.25">
      <c r="A52" s="7"/>
      <c r="B52" s="7"/>
      <c r="C52" s="8"/>
      <c r="D52" s="8"/>
      <c r="E52" s="7"/>
      <c r="F52" s="7"/>
      <c r="G52" s="2"/>
      <c r="H52" s="2"/>
      <c r="I52" s="9"/>
      <c r="J52" s="9"/>
    </row>
    <row r="53" spans="1:27" ht="15" x14ac:dyDescent="0.25">
      <c r="A53" s="23" t="s">
        <v>11</v>
      </c>
      <c r="B53" s="23"/>
      <c r="E53" s="15"/>
      <c r="F53" s="15"/>
      <c r="G53" s="2"/>
      <c r="H53" s="2"/>
      <c r="I53"/>
      <c r="J53"/>
      <c r="K53"/>
      <c r="L53"/>
    </row>
    <row r="54" spans="1:27" x14ac:dyDescent="0.2">
      <c r="A54" s="257" t="s">
        <v>114</v>
      </c>
      <c r="B54" s="257"/>
      <c r="C54" s="257"/>
      <c r="D54" s="257"/>
      <c r="E54" s="257"/>
      <c r="F54" s="257"/>
      <c r="G54" s="257"/>
      <c r="H54" s="257"/>
      <c r="I54" s="257"/>
      <c r="J54" s="63"/>
      <c r="K54" s="21"/>
      <c r="L54" s="21"/>
      <c r="M54" s="21"/>
      <c r="N54" s="21"/>
      <c r="O54" s="21"/>
      <c r="P54" s="21"/>
      <c r="Q54" s="21"/>
      <c r="R54" s="21"/>
      <c r="S54" s="21"/>
      <c r="T54" s="21"/>
      <c r="U54" s="21"/>
      <c r="V54" s="21"/>
      <c r="W54" s="21"/>
      <c r="X54" s="21"/>
      <c r="Y54" s="21"/>
      <c r="Z54" s="21"/>
      <c r="AA54" s="21"/>
    </row>
    <row r="55" spans="1:27" x14ac:dyDescent="0.2">
      <c r="A55" s="6" t="s">
        <v>215</v>
      </c>
    </row>
    <row r="56" spans="1:27" x14ac:dyDescent="0.2">
      <c r="A56" s="25" t="s">
        <v>295</v>
      </c>
    </row>
    <row r="62" spans="1:27" x14ac:dyDescent="0.2">
      <c r="A62" s="18"/>
      <c r="B62" s="18"/>
    </row>
    <row r="63" spans="1:27" x14ac:dyDescent="0.2">
      <c r="A63" s="18"/>
      <c r="B63" s="18"/>
    </row>
  </sheetData>
  <mergeCells count="3">
    <mergeCell ref="A54:I54"/>
    <mergeCell ref="A48:I48"/>
    <mergeCell ref="C11:W11"/>
  </mergeCells>
  <printOptions horizontalCentered="1"/>
  <pageMargins left="0.11811023622047245" right="0.11811023622047245" top="0.35433070866141736" bottom="0.35433070866141736" header="0" footer="0"/>
  <pageSetup paperSize="5"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16"/>
  <dimension ref="A5:I112"/>
  <sheetViews>
    <sheetView showGridLines="0" view="pageBreakPreview" zoomScaleNormal="130" zoomScaleSheetLayoutView="100" workbookViewId="0">
      <selection activeCell="A6" sqref="A6"/>
    </sheetView>
  </sheetViews>
  <sheetFormatPr baseColWidth="10" defaultColWidth="11.42578125" defaultRowHeight="12" x14ac:dyDescent="0.2"/>
  <cols>
    <col min="1" max="1" width="65.5703125" style="6" customWidth="1"/>
    <col min="2" max="2" width="8.7109375" style="20" customWidth="1"/>
    <col min="3" max="3" width="11.85546875" style="6" customWidth="1"/>
    <col min="4" max="4" width="4" style="6" customWidth="1"/>
    <col min="5" max="5" width="11.42578125" style="6" customWidth="1"/>
    <col min="6" max="6" width="3.5703125" style="6" customWidth="1"/>
    <col min="7" max="7" width="11.42578125" style="6"/>
    <col min="8" max="8" width="15.42578125" style="6" customWidth="1"/>
    <col min="9" max="16384" width="11.42578125" style="6"/>
  </cols>
  <sheetData>
    <row r="5" spans="1:6" ht="15" x14ac:dyDescent="0.25">
      <c r="E5" s="184" t="s">
        <v>24</v>
      </c>
    </row>
    <row r="6" spans="1:6" ht="14.1" customHeight="1" x14ac:dyDescent="0.2">
      <c r="A6" s="177" t="s">
        <v>26</v>
      </c>
      <c r="B6" s="155"/>
      <c r="C6" s="156"/>
      <c r="D6" s="156"/>
      <c r="E6" s="157"/>
    </row>
    <row r="7" spans="1:6" ht="14.1" customHeight="1" x14ac:dyDescent="0.2">
      <c r="A7" s="177" t="s">
        <v>27</v>
      </c>
      <c r="B7" s="155"/>
      <c r="C7" s="156"/>
      <c r="D7" s="156"/>
      <c r="E7" s="157"/>
    </row>
    <row r="8" spans="1:6" ht="14.1" customHeight="1" x14ac:dyDescent="0.2">
      <c r="A8" s="177" t="s">
        <v>214</v>
      </c>
      <c r="B8" s="158"/>
      <c r="C8" s="156"/>
      <c r="D8" s="156"/>
      <c r="E8" s="157"/>
    </row>
    <row r="9" spans="1:6" ht="14.1" customHeight="1" x14ac:dyDescent="0.2">
      <c r="A9" s="178" t="s">
        <v>291</v>
      </c>
      <c r="B9" s="159"/>
      <c r="C9" s="156"/>
      <c r="D9" s="156"/>
      <c r="E9" s="157"/>
    </row>
    <row r="10" spans="1:6" ht="14.1" customHeight="1" x14ac:dyDescent="0.2">
      <c r="A10" s="178" t="s">
        <v>289</v>
      </c>
      <c r="B10" s="159"/>
      <c r="C10" s="156"/>
      <c r="D10" s="156"/>
      <c r="E10" s="157"/>
    </row>
    <row r="11" spans="1:6" ht="12.75" x14ac:dyDescent="0.2">
      <c r="A11" s="198"/>
      <c r="B11" s="199"/>
      <c r="C11" s="200"/>
      <c r="D11" s="200"/>
      <c r="E11" s="201"/>
      <c r="F11" s="25"/>
    </row>
    <row r="12" spans="1:6" x14ac:dyDescent="0.2">
      <c r="A12" s="133"/>
      <c r="B12" s="44" t="s">
        <v>79</v>
      </c>
      <c r="C12" s="180" t="s">
        <v>180</v>
      </c>
      <c r="D12" s="44"/>
      <c r="E12" s="180" t="s">
        <v>181</v>
      </c>
      <c r="F12" s="25"/>
    </row>
    <row r="13" spans="1:6" ht="14.1" customHeight="1" x14ac:dyDescent="0.2">
      <c r="A13" s="160" t="s">
        <v>162</v>
      </c>
      <c r="B13" s="80"/>
      <c r="C13" s="77"/>
      <c r="D13" s="77"/>
      <c r="E13" s="77"/>
      <c r="F13" s="25"/>
    </row>
    <row r="14" spans="1:6" ht="14.1" customHeight="1" x14ac:dyDescent="0.2">
      <c r="A14" s="77"/>
      <c r="B14" s="80"/>
      <c r="C14" s="77"/>
      <c r="D14" s="77"/>
      <c r="E14" s="77"/>
      <c r="F14" s="25"/>
    </row>
    <row r="15" spans="1:6" ht="14.1" customHeight="1" x14ac:dyDescent="0.2">
      <c r="A15" s="103" t="s">
        <v>163</v>
      </c>
      <c r="B15" s="11"/>
      <c r="C15" s="116">
        <v>94890649</v>
      </c>
      <c r="D15" s="116"/>
      <c r="E15" s="116">
        <v>82361944</v>
      </c>
    </row>
    <row r="16" spans="1:6" ht="14.1" customHeight="1" x14ac:dyDescent="0.2">
      <c r="A16" s="103" t="s">
        <v>164</v>
      </c>
      <c r="B16" s="77"/>
      <c r="C16" s="77"/>
      <c r="D16" s="77"/>
      <c r="E16" s="77"/>
    </row>
    <row r="17" spans="1:5" ht="14.1" customHeight="1" x14ac:dyDescent="0.2">
      <c r="A17" s="161" t="s">
        <v>165</v>
      </c>
      <c r="B17" s="77"/>
      <c r="C17" s="116">
        <v>90000000</v>
      </c>
      <c r="D17" s="116"/>
      <c r="E17" s="116">
        <v>70000000</v>
      </c>
    </row>
    <row r="18" spans="1:5" ht="14.1" customHeight="1" x14ac:dyDescent="0.2">
      <c r="A18" s="161" t="s">
        <v>166</v>
      </c>
      <c r="B18" s="77"/>
      <c r="C18" s="116">
        <v>1039994</v>
      </c>
      <c r="D18" s="116"/>
      <c r="E18" s="116">
        <v>935664</v>
      </c>
    </row>
    <row r="19" spans="1:5" ht="14.1" customHeight="1" x14ac:dyDescent="0.2">
      <c r="A19" s="161" t="s">
        <v>173</v>
      </c>
      <c r="B19" s="77"/>
      <c r="C19" s="116">
        <v>79509</v>
      </c>
      <c r="D19" s="116"/>
      <c r="E19" s="116">
        <v>-535587</v>
      </c>
    </row>
    <row r="20" spans="1:5" ht="14.1" customHeight="1" x14ac:dyDescent="0.2">
      <c r="A20" s="161" t="s">
        <v>167</v>
      </c>
      <c r="B20" s="104"/>
      <c r="C20" s="116">
        <v>2244491</v>
      </c>
      <c r="D20" s="116"/>
      <c r="E20" s="116">
        <v>1288340</v>
      </c>
    </row>
    <row r="21" spans="1:5" ht="14.1" customHeight="1" x14ac:dyDescent="0.2">
      <c r="A21" s="161" t="s">
        <v>168</v>
      </c>
      <c r="B21" s="104"/>
      <c r="C21" s="116">
        <v>1257548</v>
      </c>
      <c r="D21" s="116"/>
      <c r="E21" s="116">
        <f>2950392+865137+573829</f>
        <v>4389358</v>
      </c>
    </row>
    <row r="22" spans="1:5" ht="14.1" customHeight="1" x14ac:dyDescent="0.2">
      <c r="A22" s="66" t="s">
        <v>169</v>
      </c>
      <c r="B22" s="104"/>
      <c r="C22" s="116">
        <v>79509</v>
      </c>
      <c r="D22" s="116"/>
      <c r="E22" s="116">
        <v>-535587</v>
      </c>
    </row>
    <row r="23" spans="1:5" ht="14.1" customHeight="1" x14ac:dyDescent="0.2">
      <c r="A23" s="66" t="s">
        <v>170</v>
      </c>
      <c r="B23" s="104"/>
      <c r="C23" s="116">
        <v>-531445570</v>
      </c>
      <c r="D23" s="116"/>
      <c r="E23" s="116">
        <v>-500521354</v>
      </c>
    </row>
    <row r="24" spans="1:5" ht="14.1" customHeight="1" x14ac:dyDescent="0.2">
      <c r="A24" s="66" t="s">
        <v>171</v>
      </c>
      <c r="B24" s="104"/>
      <c r="C24" s="116">
        <v>199087927</v>
      </c>
      <c r="D24" s="116"/>
      <c r="E24" s="116">
        <v>184852021</v>
      </c>
    </row>
    <row r="25" spans="1:5" ht="14.1" customHeight="1" x14ac:dyDescent="0.2">
      <c r="A25" s="161" t="s">
        <v>6</v>
      </c>
      <c r="B25" s="104"/>
      <c r="C25" s="116">
        <v>12862244</v>
      </c>
      <c r="D25" s="116"/>
      <c r="E25" s="116">
        <v>13063876</v>
      </c>
    </row>
    <row r="26" spans="1:5" ht="14.1" customHeight="1" x14ac:dyDescent="0.2">
      <c r="A26" s="161" t="s">
        <v>7</v>
      </c>
      <c r="B26" s="104"/>
      <c r="C26" s="116">
        <v>3888938</v>
      </c>
      <c r="D26" s="116"/>
      <c r="E26" s="116">
        <v>3777312</v>
      </c>
    </row>
    <row r="27" spans="1:5" ht="14.1" customHeight="1" x14ac:dyDescent="0.2">
      <c r="A27" s="161" t="s">
        <v>112</v>
      </c>
      <c r="B27" s="104"/>
      <c r="C27" s="116">
        <v>22749933</v>
      </c>
      <c r="D27" s="116"/>
      <c r="E27" s="116">
        <v>30948331</v>
      </c>
    </row>
    <row r="28" spans="1:5" ht="14.1" customHeight="1" x14ac:dyDescent="0.2">
      <c r="A28" s="161" t="s">
        <v>172</v>
      </c>
      <c r="B28" s="104"/>
      <c r="C28" s="117">
        <v>-8558977</v>
      </c>
      <c r="D28" s="116"/>
      <c r="E28" s="117">
        <v>-9011464</v>
      </c>
    </row>
    <row r="29" spans="1:5" ht="14.1" customHeight="1" x14ac:dyDescent="0.2">
      <c r="A29" s="160" t="s">
        <v>174</v>
      </c>
      <c r="B29" s="104"/>
      <c r="C29" s="116">
        <f>SUM(C17:C28)</f>
        <v>-206714454</v>
      </c>
      <c r="D29" s="116"/>
      <c r="E29" s="116">
        <f>SUM(E17:E28)</f>
        <v>-201349090</v>
      </c>
    </row>
    <row r="30" spans="1:5" ht="14.1" customHeight="1" x14ac:dyDescent="0.2">
      <c r="A30" s="162" t="s">
        <v>179</v>
      </c>
      <c r="B30" s="104"/>
      <c r="C30" s="116"/>
      <c r="D30" s="116"/>
      <c r="E30" s="116"/>
    </row>
    <row r="31" spans="1:5" ht="14.1" customHeight="1" x14ac:dyDescent="0.2">
      <c r="A31" s="161" t="s">
        <v>296</v>
      </c>
      <c r="B31" s="104"/>
      <c r="C31" s="116">
        <v>-537729</v>
      </c>
      <c r="D31" s="116"/>
      <c r="E31" s="116">
        <v>-411322</v>
      </c>
    </row>
    <row r="32" spans="1:5" ht="14.1" customHeight="1" x14ac:dyDescent="0.2">
      <c r="A32" s="161" t="s">
        <v>297</v>
      </c>
      <c r="B32" s="104"/>
      <c r="C32" s="116">
        <v>-12000000</v>
      </c>
      <c r="D32" s="116"/>
      <c r="E32" s="116">
        <v>-14000000</v>
      </c>
    </row>
    <row r="33" spans="1:7" ht="14.1" customHeight="1" x14ac:dyDescent="0.2">
      <c r="A33" s="161" t="s">
        <v>175</v>
      </c>
      <c r="B33" s="104"/>
      <c r="C33" s="116">
        <v>-63853097</v>
      </c>
      <c r="D33" s="116"/>
      <c r="E33" s="116">
        <v>-18998000</v>
      </c>
    </row>
    <row r="34" spans="1:7" ht="14.1" customHeight="1" x14ac:dyDescent="0.2">
      <c r="A34" s="161" t="s">
        <v>176</v>
      </c>
      <c r="B34" s="104"/>
      <c r="C34" s="116">
        <v>-3097</v>
      </c>
      <c r="D34" s="116"/>
      <c r="E34" s="116">
        <v>-2000</v>
      </c>
    </row>
    <row r="35" spans="1:7" ht="14.1" customHeight="1" x14ac:dyDescent="0.2">
      <c r="A35" s="161" t="s">
        <v>177</v>
      </c>
      <c r="B35" s="104"/>
      <c r="C35" s="116">
        <v>-119000000</v>
      </c>
      <c r="D35" s="116"/>
      <c r="E35" s="116">
        <v>-90000000</v>
      </c>
    </row>
    <row r="36" spans="1:7" ht="14.1" customHeight="1" x14ac:dyDescent="0.2">
      <c r="A36" s="161" t="s">
        <v>178</v>
      </c>
      <c r="B36" s="104"/>
      <c r="C36" s="116">
        <v>-27000000</v>
      </c>
      <c r="D36" s="116"/>
      <c r="E36" s="116">
        <v>-10000000</v>
      </c>
      <c r="G36" s="122"/>
    </row>
    <row r="37" spans="1:7" ht="14.1" customHeight="1" x14ac:dyDescent="0.2">
      <c r="A37" s="161" t="s">
        <v>34</v>
      </c>
      <c r="B37" s="104"/>
      <c r="C37" s="116">
        <v>16623679</v>
      </c>
      <c r="D37" s="116"/>
      <c r="E37" s="116">
        <v>15294322</v>
      </c>
    </row>
    <row r="38" spans="1:7" ht="14.1" customHeight="1" x14ac:dyDescent="0.2">
      <c r="A38" s="161" t="s">
        <v>35</v>
      </c>
      <c r="B38" s="104"/>
      <c r="C38" s="116">
        <v>6000000</v>
      </c>
      <c r="D38" s="116"/>
      <c r="E38" s="116">
        <v>8000000</v>
      </c>
    </row>
    <row r="39" spans="1:7" ht="14.1" customHeight="1" x14ac:dyDescent="0.2">
      <c r="A39" s="161" t="s">
        <v>39</v>
      </c>
      <c r="B39" s="104"/>
      <c r="C39" s="116">
        <v>329179</v>
      </c>
      <c r="D39" s="116"/>
      <c r="E39" s="116">
        <v>211325</v>
      </c>
    </row>
    <row r="40" spans="1:7" ht="14.1" customHeight="1" x14ac:dyDescent="0.2">
      <c r="A40" s="103" t="s">
        <v>182</v>
      </c>
      <c r="B40" s="77"/>
      <c r="C40" s="116"/>
      <c r="D40" s="116"/>
      <c r="E40" s="116"/>
    </row>
    <row r="41" spans="1:7" ht="14.1" customHeight="1" x14ac:dyDescent="0.2">
      <c r="A41" s="161" t="s">
        <v>183</v>
      </c>
      <c r="B41" s="104"/>
      <c r="C41" s="116">
        <v>-345727040</v>
      </c>
      <c r="D41" s="116"/>
      <c r="E41" s="116">
        <v>-211424365</v>
      </c>
    </row>
    <row r="42" spans="1:7" ht="14.1" customHeight="1" x14ac:dyDescent="0.2">
      <c r="A42" s="161" t="s">
        <v>48</v>
      </c>
      <c r="B42" s="104"/>
      <c r="C42" s="116">
        <v>570000</v>
      </c>
      <c r="D42" s="116"/>
      <c r="E42" s="116">
        <v>475000</v>
      </c>
    </row>
    <row r="43" spans="1:7" ht="14.1" customHeight="1" x14ac:dyDescent="0.2">
      <c r="A43" s="161" t="s">
        <v>184</v>
      </c>
      <c r="B43" s="104"/>
      <c r="C43" s="116">
        <v>-803</v>
      </c>
      <c r="D43" s="116"/>
      <c r="E43" s="116">
        <v>-204</v>
      </c>
    </row>
    <row r="44" spans="1:7" ht="14.1" customHeight="1" x14ac:dyDescent="0.2">
      <c r="A44" s="161" t="s">
        <v>18</v>
      </c>
      <c r="B44" s="104"/>
      <c r="C44" s="116">
        <v>-311000</v>
      </c>
      <c r="D44" s="116"/>
      <c r="E44" s="116">
        <v>-525000</v>
      </c>
    </row>
    <row r="45" spans="1:7" ht="14.1" customHeight="1" x14ac:dyDescent="0.2">
      <c r="A45" s="161" t="s">
        <v>12</v>
      </c>
      <c r="B45" s="104"/>
      <c r="C45" s="116">
        <v>9071</v>
      </c>
      <c r="D45" s="116"/>
      <c r="E45" s="116">
        <v>2032</v>
      </c>
    </row>
    <row r="46" spans="1:7" ht="14.1" customHeight="1" x14ac:dyDescent="0.2">
      <c r="A46" s="161" t="s">
        <v>1</v>
      </c>
      <c r="B46" s="104"/>
      <c r="C46" s="116">
        <v>-23679</v>
      </c>
      <c r="D46" s="116"/>
      <c r="E46" s="116">
        <v>379322</v>
      </c>
    </row>
    <row r="47" spans="1:7" ht="14.1" customHeight="1" x14ac:dyDescent="0.2">
      <c r="A47" s="161" t="s">
        <v>2</v>
      </c>
      <c r="B47" s="104"/>
      <c r="C47" s="116">
        <v>20000000</v>
      </c>
      <c r="D47" s="116"/>
      <c r="E47" s="116">
        <v>30000000</v>
      </c>
    </row>
    <row r="48" spans="1:7" ht="14.1" customHeight="1" x14ac:dyDescent="0.2">
      <c r="A48" s="161" t="s">
        <v>8</v>
      </c>
      <c r="B48" s="104"/>
      <c r="C48" s="117">
        <v>27000000</v>
      </c>
      <c r="D48" s="116"/>
      <c r="E48" s="117">
        <v>25000000</v>
      </c>
    </row>
    <row r="49" spans="1:8" ht="14.1" customHeight="1" x14ac:dyDescent="0.2">
      <c r="A49" s="160" t="s">
        <v>298</v>
      </c>
      <c r="B49" s="163"/>
      <c r="C49" s="128">
        <f>SUM(C29:C48:C15)</f>
        <v>-816462775</v>
      </c>
      <c r="D49" s="128"/>
      <c r="E49" s="128">
        <f>SUM(E29:E48:E15)</f>
        <v>-586335126</v>
      </c>
    </row>
    <row r="50" spans="1:8" ht="14.1" customHeight="1" x14ac:dyDescent="0.2">
      <c r="A50" s="103" t="s">
        <v>185</v>
      </c>
      <c r="B50" s="160"/>
      <c r="C50" s="128">
        <v>-397546</v>
      </c>
      <c r="D50" s="128"/>
      <c r="E50" s="128">
        <v>0</v>
      </c>
    </row>
    <row r="51" spans="1:8" ht="14.1" customHeight="1" x14ac:dyDescent="0.2">
      <c r="A51" s="12" t="s">
        <v>186</v>
      </c>
      <c r="B51" s="77"/>
      <c r="C51" s="116"/>
      <c r="D51" s="116"/>
      <c r="E51" s="116"/>
    </row>
    <row r="52" spans="1:8" ht="14.1" customHeight="1" x14ac:dyDescent="0.2">
      <c r="A52" s="161" t="s">
        <v>187</v>
      </c>
      <c r="B52" s="77"/>
      <c r="C52" s="116">
        <v>276317179</v>
      </c>
      <c r="D52" s="116"/>
      <c r="E52" s="116">
        <v>322315454</v>
      </c>
    </row>
    <row r="53" spans="1:8" ht="14.1" customHeight="1" x14ac:dyDescent="0.2">
      <c r="A53" s="161" t="s">
        <v>188</v>
      </c>
      <c r="B53" s="77"/>
      <c r="C53" s="117">
        <v>-181308115</v>
      </c>
      <c r="D53" s="116"/>
      <c r="E53" s="117">
        <v>-175648486</v>
      </c>
    </row>
    <row r="54" spans="1:8" ht="14.1" customHeight="1" x14ac:dyDescent="0.2">
      <c r="A54" s="103" t="s">
        <v>299</v>
      </c>
      <c r="B54" s="77"/>
      <c r="C54" s="116">
        <f>SUM(C49:C53)</f>
        <v>-721851257</v>
      </c>
      <c r="D54" s="116"/>
      <c r="E54" s="116">
        <f>SUM(E49:E53)</f>
        <v>-439668158</v>
      </c>
      <c r="H54" s="122"/>
    </row>
    <row r="55" spans="1:8" ht="14.1" customHeight="1" x14ac:dyDescent="0.2">
      <c r="A55" s="77"/>
      <c r="B55" s="77"/>
      <c r="D55" s="116"/>
      <c r="E55" s="116"/>
    </row>
    <row r="56" spans="1:8" ht="14.1" customHeight="1" x14ac:dyDescent="0.2">
      <c r="A56" s="164" t="s">
        <v>189</v>
      </c>
      <c r="B56" s="77"/>
      <c r="C56" s="116"/>
      <c r="D56" s="116"/>
      <c r="E56" s="116"/>
      <c r="G56" s="122"/>
    </row>
    <row r="57" spans="1:8" ht="14.1" customHeight="1" x14ac:dyDescent="0.2">
      <c r="A57" s="77" t="s">
        <v>9</v>
      </c>
      <c r="B57" s="77"/>
      <c r="C57" s="116"/>
      <c r="D57" s="116"/>
      <c r="E57" s="116"/>
    </row>
    <row r="58" spans="1:8" ht="14.1" customHeight="1" x14ac:dyDescent="0.2">
      <c r="A58" s="165" t="s">
        <v>190</v>
      </c>
      <c r="B58" s="77"/>
      <c r="C58" s="166">
        <v>-20000000</v>
      </c>
      <c r="D58" s="166"/>
      <c r="E58" s="166">
        <v>-10000000</v>
      </c>
    </row>
    <row r="59" spans="1:8" ht="14.1" customHeight="1" x14ac:dyDescent="0.2">
      <c r="A59" s="165" t="s">
        <v>191</v>
      </c>
      <c r="B59" s="77"/>
      <c r="C59" s="166">
        <v>-80000000</v>
      </c>
      <c r="D59" s="166"/>
      <c r="E59" s="166">
        <v>-70000000</v>
      </c>
    </row>
    <row r="60" spans="1:8" ht="14.1" customHeight="1" x14ac:dyDescent="0.2">
      <c r="A60" s="165" t="s">
        <v>192</v>
      </c>
      <c r="B60" s="77"/>
      <c r="C60" s="166">
        <v>-1000000</v>
      </c>
      <c r="D60" s="166"/>
      <c r="E60" s="166">
        <v>-100000</v>
      </c>
    </row>
    <row r="61" spans="1:8" ht="14.1" customHeight="1" x14ac:dyDescent="0.2">
      <c r="A61" s="165" t="s">
        <v>193</v>
      </c>
      <c r="B61" s="77"/>
      <c r="C61" s="166">
        <v>-200000</v>
      </c>
      <c r="D61" s="166"/>
      <c r="E61" s="166">
        <v>-150000</v>
      </c>
    </row>
    <row r="62" spans="1:8" ht="14.1" customHeight="1" x14ac:dyDescent="0.2">
      <c r="A62" s="165" t="s">
        <v>194</v>
      </c>
      <c r="B62" s="77"/>
      <c r="C62" s="166">
        <v>-10000</v>
      </c>
      <c r="D62" s="166"/>
      <c r="E62" s="166">
        <v>-5000</v>
      </c>
    </row>
    <row r="63" spans="1:8" ht="14.1" customHeight="1" x14ac:dyDescent="0.2">
      <c r="A63" s="77" t="s">
        <v>10</v>
      </c>
      <c r="B63" s="77"/>
      <c r="C63" s="166"/>
      <c r="D63" s="166"/>
      <c r="E63" s="166"/>
      <c r="F63" s="20"/>
    </row>
    <row r="64" spans="1:8" ht="14.1" customHeight="1" x14ac:dyDescent="0.2">
      <c r="A64" s="165" t="s">
        <v>190</v>
      </c>
      <c r="B64" s="77"/>
      <c r="C64" s="166"/>
      <c r="D64" s="166"/>
      <c r="E64" s="166"/>
      <c r="F64" s="20"/>
    </row>
    <row r="65" spans="1:6" ht="14.1" customHeight="1" x14ac:dyDescent="0.2">
      <c r="A65" s="165" t="s">
        <v>191</v>
      </c>
      <c r="B65" s="77"/>
      <c r="C65" s="166">
        <v>310939925</v>
      </c>
      <c r="D65" s="166"/>
      <c r="E65" s="166">
        <v>255424311</v>
      </c>
      <c r="F65" s="171"/>
    </row>
    <row r="66" spans="1:6" ht="14.1" customHeight="1" x14ac:dyDescent="0.2">
      <c r="A66" s="165" t="s">
        <v>195</v>
      </c>
      <c r="B66" s="78"/>
      <c r="C66" s="166">
        <v>5074337</v>
      </c>
      <c r="D66" s="166"/>
      <c r="E66" s="166">
        <v>3272456</v>
      </c>
      <c r="F66" s="171"/>
    </row>
    <row r="67" spans="1:6" ht="14.1" customHeight="1" x14ac:dyDescent="0.2">
      <c r="A67" s="165" t="s">
        <v>196</v>
      </c>
      <c r="B67" s="78"/>
      <c r="C67" s="166">
        <v>700000</v>
      </c>
      <c r="D67" s="166"/>
      <c r="E67" s="166">
        <v>500000</v>
      </c>
      <c r="F67" s="20"/>
    </row>
    <row r="68" spans="1:6" ht="14.1" customHeight="1" x14ac:dyDescent="0.2">
      <c r="A68" s="165" t="s">
        <v>3</v>
      </c>
      <c r="B68" s="78"/>
      <c r="C68" s="166">
        <v>1008036</v>
      </c>
      <c r="D68" s="166"/>
      <c r="E68" s="166">
        <v>556000</v>
      </c>
    </row>
    <row r="69" spans="1:6" ht="14.1" customHeight="1" x14ac:dyDescent="0.2">
      <c r="A69" s="165" t="s">
        <v>197</v>
      </c>
      <c r="B69" s="78"/>
      <c r="C69" s="170">
        <v>10000</v>
      </c>
      <c r="D69" s="166"/>
      <c r="E69" s="170">
        <v>4900</v>
      </c>
    </row>
    <row r="70" spans="1:6" ht="14.1" customHeight="1" x14ac:dyDescent="0.2">
      <c r="A70" s="103" t="s">
        <v>300</v>
      </c>
      <c r="B70" s="78"/>
      <c r="C70" s="170">
        <f>SUM(C57:C69)</f>
        <v>216522298</v>
      </c>
      <c r="D70" s="166"/>
      <c r="E70" s="170">
        <f>SUM(E57:E69)</f>
        <v>179502667</v>
      </c>
    </row>
    <row r="71" spans="1:6" ht="14.1" customHeight="1" x14ac:dyDescent="0.2">
      <c r="A71" s="78"/>
      <c r="B71" s="78"/>
      <c r="C71" s="116"/>
      <c r="D71" s="116"/>
      <c r="E71" s="116"/>
    </row>
    <row r="72" spans="1:6" ht="14.1" customHeight="1" x14ac:dyDescent="0.2">
      <c r="A72" s="160" t="s">
        <v>198</v>
      </c>
      <c r="B72" s="77"/>
      <c r="C72" s="116"/>
      <c r="D72" s="116"/>
      <c r="E72" s="116"/>
    </row>
    <row r="73" spans="1:6" ht="14.1" customHeight="1" x14ac:dyDescent="0.2">
      <c r="A73" s="77" t="s">
        <v>9</v>
      </c>
      <c r="B73" s="77"/>
      <c r="C73" s="116"/>
      <c r="D73" s="116"/>
      <c r="E73" s="116"/>
    </row>
    <row r="74" spans="1:6" ht="14.1" customHeight="1" x14ac:dyDescent="0.2">
      <c r="A74" s="165" t="s">
        <v>199</v>
      </c>
      <c r="B74" s="78"/>
      <c r="C74" s="116">
        <v>-2054818</v>
      </c>
      <c r="D74" s="116"/>
      <c r="E74" s="116">
        <v>-2528452</v>
      </c>
    </row>
    <row r="75" spans="1:6" ht="14.1" customHeight="1" x14ac:dyDescent="0.2">
      <c r="A75" s="165" t="s">
        <v>200</v>
      </c>
      <c r="B75" s="78"/>
      <c r="C75" s="166">
        <v>-100000000</v>
      </c>
      <c r="D75" s="166"/>
      <c r="E75" s="166">
        <v>-268474775</v>
      </c>
    </row>
    <row r="76" spans="1:6" ht="14.1" customHeight="1" x14ac:dyDescent="0.2">
      <c r="A76" s="165" t="s">
        <v>201</v>
      </c>
      <c r="B76" s="78"/>
      <c r="C76" s="166">
        <v>-20000000</v>
      </c>
      <c r="D76" s="166"/>
      <c r="E76" s="166">
        <v>-30300000</v>
      </c>
    </row>
    <row r="77" spans="1:6" ht="14.1" customHeight="1" x14ac:dyDescent="0.2">
      <c r="A77" s="165" t="s">
        <v>50</v>
      </c>
      <c r="B77" s="78"/>
      <c r="C77" s="166">
        <v>-100000</v>
      </c>
      <c r="D77" s="166"/>
      <c r="E77" s="166">
        <v>-100000</v>
      </c>
    </row>
    <row r="78" spans="1:6" ht="14.1" customHeight="1" x14ac:dyDescent="0.2">
      <c r="A78" s="165" t="s">
        <v>202</v>
      </c>
      <c r="B78" s="78"/>
      <c r="C78" s="166">
        <v>-10000</v>
      </c>
      <c r="D78" s="166"/>
      <c r="E78" s="166">
        <v>-64950</v>
      </c>
    </row>
    <row r="79" spans="1:6" ht="14.1" customHeight="1" x14ac:dyDescent="0.2">
      <c r="A79" s="165" t="s">
        <v>203</v>
      </c>
      <c r="B79" s="78"/>
      <c r="C79" s="166">
        <v>-6819</v>
      </c>
      <c r="D79" s="166"/>
      <c r="E79" s="166" t="s">
        <v>25</v>
      </c>
    </row>
    <row r="80" spans="1:6" ht="14.1" customHeight="1" x14ac:dyDescent="0.2">
      <c r="A80" s="165" t="s">
        <v>204</v>
      </c>
      <c r="B80" s="78"/>
      <c r="C80" s="166">
        <v>-100</v>
      </c>
      <c r="D80" s="166"/>
      <c r="E80" s="166">
        <v>-50</v>
      </c>
    </row>
    <row r="81" spans="1:9" ht="14.1" customHeight="1" x14ac:dyDescent="0.2">
      <c r="A81" s="77" t="s">
        <v>10</v>
      </c>
      <c r="B81" s="78"/>
      <c r="C81" s="166"/>
      <c r="D81" s="166"/>
      <c r="E81" s="166"/>
    </row>
    <row r="82" spans="1:9" ht="14.1" customHeight="1" x14ac:dyDescent="0.2">
      <c r="A82" s="165" t="s">
        <v>205</v>
      </c>
      <c r="B82" s="78"/>
      <c r="C82" s="169">
        <v>588245466</v>
      </c>
      <c r="D82" s="166"/>
      <c r="E82" s="169">
        <v>535936696</v>
      </c>
    </row>
    <row r="83" spans="1:9" ht="15.6" customHeight="1" x14ac:dyDescent="0.2">
      <c r="A83" s="165" t="s">
        <v>201</v>
      </c>
      <c r="B83" s="78"/>
      <c r="C83" s="166">
        <v>110000000</v>
      </c>
      <c r="D83" s="166"/>
      <c r="E83" s="166">
        <v>86000000</v>
      </c>
    </row>
    <row r="84" spans="1:9" ht="14.1" customHeight="1" x14ac:dyDescent="0.2">
      <c r="A84" s="165" t="s">
        <v>50</v>
      </c>
      <c r="B84" s="78"/>
      <c r="C84" s="166">
        <v>700000</v>
      </c>
      <c r="D84" s="166"/>
      <c r="E84" s="166">
        <v>200000</v>
      </c>
    </row>
    <row r="85" spans="1:9" ht="14.1" customHeight="1" x14ac:dyDescent="0.2">
      <c r="A85" s="165" t="s">
        <v>202</v>
      </c>
      <c r="B85" s="78"/>
      <c r="C85" s="166">
        <v>76213</v>
      </c>
      <c r="D85" s="166"/>
      <c r="E85" s="166">
        <v>41015</v>
      </c>
    </row>
    <row r="86" spans="1:9" ht="14.1" customHeight="1" x14ac:dyDescent="0.2">
      <c r="A86" s="165" t="s">
        <v>206</v>
      </c>
      <c r="B86" s="78"/>
      <c r="C86" s="170">
        <v>7468</v>
      </c>
      <c r="D86" s="166"/>
      <c r="E86" s="170">
        <v>5000</v>
      </c>
    </row>
    <row r="87" spans="1:9" ht="14.1" customHeight="1" x14ac:dyDescent="0.2">
      <c r="A87" s="103" t="s">
        <v>301</v>
      </c>
      <c r="B87" s="78"/>
      <c r="C87" s="170">
        <f>SUM(C72:C86)</f>
        <v>576857410</v>
      </c>
      <c r="D87" s="166"/>
      <c r="E87" s="170">
        <f>SUM(E72:E86)</f>
        <v>320714484</v>
      </c>
    </row>
    <row r="88" spans="1:9" ht="14.1" customHeight="1" x14ac:dyDescent="0.2">
      <c r="A88" s="106"/>
      <c r="B88" s="78"/>
      <c r="C88" s="116"/>
      <c r="D88" s="116"/>
      <c r="E88" s="116"/>
    </row>
    <row r="89" spans="1:9" ht="14.1" customHeight="1" x14ac:dyDescent="0.2">
      <c r="A89" s="164" t="s">
        <v>207</v>
      </c>
      <c r="B89" s="78"/>
      <c r="C89" s="167">
        <f>C54+C70+C87</f>
        <v>71528451</v>
      </c>
      <c r="D89" s="78"/>
      <c r="E89" s="167">
        <f>E54+E70+E87</f>
        <v>60548993</v>
      </c>
    </row>
    <row r="90" spans="1:9" ht="14.1" customHeight="1" x14ac:dyDescent="0.2">
      <c r="A90" s="78"/>
      <c r="B90" s="78"/>
      <c r="C90" s="78"/>
      <c r="D90" s="78"/>
      <c r="E90" s="78"/>
    </row>
    <row r="91" spans="1:9" ht="14.1" customHeight="1" x14ac:dyDescent="0.2">
      <c r="A91" s="164" t="s">
        <v>208</v>
      </c>
      <c r="B91" s="77"/>
      <c r="C91" s="116">
        <v>0</v>
      </c>
      <c r="D91" s="78"/>
      <c r="E91" s="116">
        <v>100</v>
      </c>
    </row>
    <row r="92" spans="1:9" ht="14.1" customHeight="1" x14ac:dyDescent="0.2">
      <c r="A92" s="77"/>
      <c r="B92" s="77"/>
      <c r="C92" s="78"/>
      <c r="D92" s="78"/>
      <c r="E92" s="78"/>
    </row>
    <row r="93" spans="1:9" ht="14.1" customHeight="1" x14ac:dyDescent="0.2">
      <c r="A93" s="164" t="s">
        <v>209</v>
      </c>
      <c r="B93" s="77"/>
      <c r="C93" s="167">
        <v>811074425</v>
      </c>
      <c r="D93" s="78"/>
      <c r="E93" s="167">
        <v>750525332</v>
      </c>
    </row>
    <row r="94" spans="1:9" ht="14.1" customHeight="1" x14ac:dyDescent="0.2">
      <c r="A94" s="77"/>
      <c r="B94" s="77"/>
      <c r="C94" s="78"/>
      <c r="D94" s="78"/>
      <c r="E94" s="78"/>
    </row>
    <row r="95" spans="1:9" ht="14.1" customHeight="1" thickBot="1" x14ac:dyDescent="0.25">
      <c r="A95" s="164" t="s">
        <v>210</v>
      </c>
      <c r="B95" s="77"/>
      <c r="C95" s="168">
        <f>C89+C91+C93</f>
        <v>882602876</v>
      </c>
      <c r="D95" s="78"/>
      <c r="E95" s="168">
        <f>E89+E91+E93</f>
        <v>811074425</v>
      </c>
      <c r="F95" s="125"/>
      <c r="G95" s="125"/>
      <c r="H95" s="125"/>
      <c r="I95" s="125"/>
    </row>
    <row r="96" spans="1:9" ht="14.1" customHeight="1" thickTop="1" x14ac:dyDescent="0.2">
      <c r="A96" s="78"/>
      <c r="B96" s="105"/>
      <c r="C96" s="105"/>
      <c r="D96" s="105"/>
      <c r="E96" s="105"/>
      <c r="F96" s="122"/>
      <c r="G96" s="122"/>
      <c r="H96" s="122"/>
    </row>
    <row r="97" spans="1:9" ht="14.1" customHeight="1" x14ac:dyDescent="0.2">
      <c r="A97" s="6" t="s">
        <v>211</v>
      </c>
      <c r="F97" s="122"/>
      <c r="H97" s="122"/>
    </row>
    <row r="98" spans="1:9" ht="14.1" customHeight="1" x14ac:dyDescent="0.2"/>
    <row r="99" spans="1:9" ht="14.1" customHeight="1" x14ac:dyDescent="0.2">
      <c r="A99" s="25" t="s">
        <v>74</v>
      </c>
      <c r="B99" s="36"/>
      <c r="C99" s="25"/>
      <c r="D99" s="25"/>
      <c r="E99" s="25"/>
      <c r="F99" s="25"/>
    </row>
    <row r="100" spans="1:9" ht="14.1" customHeight="1" x14ac:dyDescent="0.2">
      <c r="A100" s="265" t="s">
        <v>212</v>
      </c>
      <c r="B100" s="265"/>
      <c r="C100" s="265"/>
      <c r="D100" s="265"/>
      <c r="E100" s="265"/>
      <c r="F100" s="265"/>
    </row>
    <row r="101" spans="1:9" ht="14.1" customHeight="1" x14ac:dyDescent="0.2">
      <c r="A101" s="22"/>
      <c r="B101" s="22"/>
      <c r="C101" s="22"/>
      <c r="D101" s="22"/>
      <c r="E101" s="22"/>
    </row>
    <row r="102" spans="1:9" ht="14.1" customHeight="1" x14ac:dyDescent="0.2">
      <c r="A102" s="22"/>
      <c r="B102" s="22"/>
      <c r="C102" s="22"/>
      <c r="D102" s="22"/>
      <c r="E102" s="22"/>
    </row>
    <row r="103" spans="1:9" ht="14.1" customHeight="1" x14ac:dyDescent="0.2">
      <c r="B103" s="15"/>
      <c r="C103" s="15"/>
      <c r="D103" s="15"/>
    </row>
    <row r="104" spans="1:9" ht="14.1" customHeight="1" x14ac:dyDescent="0.2">
      <c r="B104" s="6"/>
      <c r="C104" s="15"/>
      <c r="D104" s="15"/>
      <c r="E104" s="15"/>
    </row>
    <row r="105" spans="1:9" ht="14.1" customHeight="1" x14ac:dyDescent="0.2">
      <c r="A105" s="24" t="s">
        <v>11</v>
      </c>
      <c r="B105" s="6"/>
      <c r="C105" s="15"/>
      <c r="D105" s="15"/>
      <c r="E105" s="15"/>
    </row>
    <row r="106" spans="1:9" ht="14.1" customHeight="1" x14ac:dyDescent="0.2">
      <c r="A106" s="88" t="s">
        <v>114</v>
      </c>
      <c r="B106" s="88"/>
      <c r="C106" s="88"/>
      <c r="D106" s="88"/>
      <c r="E106" s="88"/>
      <c r="F106" s="88"/>
      <c r="G106" s="88"/>
    </row>
    <row r="107" spans="1:9" ht="14.1" customHeight="1" x14ac:dyDescent="0.2">
      <c r="A107" s="88" t="s">
        <v>213</v>
      </c>
      <c r="B107" s="88"/>
      <c r="C107" s="88"/>
      <c r="D107" s="88"/>
      <c r="E107" s="88"/>
      <c r="F107" s="88"/>
      <c r="G107" s="88"/>
      <c r="H107" s="21"/>
      <c r="I107" s="21"/>
    </row>
    <row r="108" spans="1:9" ht="23.1" customHeight="1" x14ac:dyDescent="0.2">
      <c r="A108" s="257" t="s">
        <v>302</v>
      </c>
      <c r="B108" s="257"/>
      <c r="C108" s="257"/>
      <c r="D108" s="257"/>
      <c r="E108" s="257"/>
      <c r="F108" s="88"/>
    </row>
    <row r="112" spans="1:9" ht="13.5" customHeight="1" x14ac:dyDescent="0.2"/>
  </sheetData>
  <mergeCells count="2">
    <mergeCell ref="A100:F100"/>
    <mergeCell ref="A108:E108"/>
  </mergeCells>
  <printOptions horizontalCentered="1"/>
  <pageMargins left="0.31496062992125984" right="0.31496062992125984" top="0.35433070866141736" bottom="0.35433070866141736" header="0" footer="0"/>
  <pageSetup paperSize="5"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92F82-DEA0-4A91-9CB4-934944C1E7BE}">
  <sheetPr codeName="Hoja1"/>
  <dimension ref="A1:M241"/>
  <sheetViews>
    <sheetView showGridLines="0" tabSelected="1" view="pageBreakPreview" zoomScale="80" zoomScaleNormal="100" zoomScaleSheetLayoutView="80" workbookViewId="0">
      <selection activeCell="B14" sqref="B14"/>
    </sheetView>
  </sheetViews>
  <sheetFormatPr baseColWidth="10" defaultColWidth="11.5703125" defaultRowHeight="15" x14ac:dyDescent="0.25"/>
  <cols>
    <col min="1" max="1" width="41.42578125" customWidth="1"/>
    <col min="2" max="13" width="18.5703125" customWidth="1"/>
    <col min="14" max="14" width="24.140625" customWidth="1"/>
  </cols>
  <sheetData>
    <row r="1" spans="1:13" ht="15" customHeight="1" x14ac:dyDescent="0.25">
      <c r="A1" s="251"/>
      <c r="B1" s="204"/>
      <c r="C1" s="204"/>
      <c r="D1" s="204"/>
      <c r="E1" s="204"/>
      <c r="F1" s="204"/>
      <c r="G1" s="204"/>
      <c r="H1" s="204"/>
      <c r="I1" s="204"/>
      <c r="J1" s="204"/>
      <c r="K1" s="204"/>
      <c r="L1" s="204"/>
      <c r="M1" s="254" t="s">
        <v>324</v>
      </c>
    </row>
    <row r="2" spans="1:13" ht="15" customHeight="1" x14ac:dyDescent="0.25">
      <c r="A2" s="266" t="s">
        <v>309</v>
      </c>
      <c r="B2" s="266"/>
      <c r="C2" s="253"/>
      <c r="D2" s="253"/>
      <c r="E2" s="253"/>
      <c r="F2" s="253"/>
      <c r="G2" s="204"/>
      <c r="H2" s="204"/>
      <c r="I2" s="204"/>
      <c r="J2" s="204"/>
      <c r="K2" s="204"/>
      <c r="L2" s="204"/>
      <c r="M2" s="204"/>
    </row>
    <row r="3" spans="1:13" ht="15" customHeight="1" x14ac:dyDescent="0.25">
      <c r="A3" s="204" t="s">
        <v>27</v>
      </c>
      <c r="B3" s="204"/>
      <c r="C3" s="204"/>
      <c r="D3" s="204"/>
      <c r="E3" s="204"/>
      <c r="F3" s="204"/>
      <c r="G3" s="204"/>
      <c r="H3" s="204"/>
      <c r="I3" s="204"/>
      <c r="J3" s="204"/>
      <c r="K3" s="204"/>
      <c r="L3" s="204"/>
      <c r="M3" s="204"/>
    </row>
    <row r="4" spans="1:13" ht="15" customHeight="1" x14ac:dyDescent="0.25">
      <c r="A4" s="204" t="s">
        <v>230</v>
      </c>
      <c r="B4" s="204"/>
      <c r="C4" s="204"/>
      <c r="D4" s="204"/>
      <c r="E4" s="204"/>
      <c r="F4" s="204"/>
      <c r="G4" s="204"/>
      <c r="H4" s="204"/>
      <c r="I4" s="204"/>
      <c r="J4" s="204"/>
      <c r="K4" s="204"/>
      <c r="L4" s="204"/>
      <c r="M4" s="204"/>
    </row>
    <row r="5" spans="1:13" ht="15" customHeight="1" x14ac:dyDescent="0.25">
      <c r="A5" s="255" t="s">
        <v>310</v>
      </c>
      <c r="B5" s="255"/>
      <c r="C5" s="255"/>
      <c r="D5" s="255"/>
      <c r="E5" s="255"/>
      <c r="F5" s="204"/>
      <c r="G5" s="204"/>
      <c r="H5" s="204"/>
      <c r="I5" s="204"/>
      <c r="J5" s="204"/>
      <c r="K5" s="204"/>
      <c r="L5" s="204"/>
      <c r="M5" s="204"/>
    </row>
    <row r="6" spans="1:13" ht="15" customHeight="1" x14ac:dyDescent="0.25">
      <c r="A6" s="266" t="s">
        <v>311</v>
      </c>
      <c r="B6" s="266"/>
      <c r="C6" s="204"/>
      <c r="D6" s="204"/>
      <c r="E6" s="204"/>
      <c r="F6" s="204"/>
      <c r="G6" s="204"/>
      <c r="H6" s="204"/>
      <c r="I6" s="204"/>
      <c r="J6" s="204"/>
      <c r="K6" s="204"/>
      <c r="L6" s="204"/>
      <c r="M6" s="204"/>
    </row>
    <row r="7" spans="1:13" x14ac:dyDescent="0.25">
      <c r="A7" s="205"/>
      <c r="B7" s="172"/>
      <c r="C7" s="172"/>
      <c r="D7" s="172"/>
      <c r="E7" s="172"/>
      <c r="F7" s="172"/>
      <c r="G7" s="172"/>
      <c r="H7" s="172"/>
      <c r="I7" s="172"/>
      <c r="J7" s="172"/>
      <c r="K7" s="172"/>
      <c r="L7" s="172"/>
      <c r="M7" s="172"/>
    </row>
    <row r="8" spans="1:13" ht="29.45" customHeight="1" x14ac:dyDescent="0.25">
      <c r="A8" s="269" t="s">
        <v>312</v>
      </c>
      <c r="B8" s="269" t="s">
        <v>216</v>
      </c>
      <c r="C8" s="269" t="s">
        <v>217</v>
      </c>
      <c r="D8" s="269" t="s">
        <v>218</v>
      </c>
      <c r="E8" s="269" t="s">
        <v>219</v>
      </c>
      <c r="F8" s="271" t="s">
        <v>313</v>
      </c>
      <c r="G8" s="274" t="s">
        <v>220</v>
      </c>
      <c r="H8" s="275"/>
      <c r="I8" s="267" t="s">
        <v>220</v>
      </c>
      <c r="J8" s="274" t="s">
        <v>221</v>
      </c>
      <c r="K8" s="275"/>
      <c r="L8" s="267" t="s">
        <v>221</v>
      </c>
      <c r="M8" s="269" t="s">
        <v>314</v>
      </c>
    </row>
    <row r="9" spans="1:13" x14ac:dyDescent="0.25">
      <c r="A9" s="270"/>
      <c r="B9" s="270"/>
      <c r="C9" s="270"/>
      <c r="D9" s="270"/>
      <c r="E9" s="270"/>
      <c r="F9" s="272"/>
      <c r="G9" s="206" t="s">
        <v>322</v>
      </c>
      <c r="H9" s="250" t="s">
        <v>323</v>
      </c>
      <c r="I9" s="268"/>
      <c r="J9" s="206" t="s">
        <v>322</v>
      </c>
      <c r="K9" s="250" t="s">
        <v>323</v>
      </c>
      <c r="L9" s="268"/>
      <c r="M9" s="270"/>
    </row>
    <row r="10" spans="1:13" x14ac:dyDescent="0.25">
      <c r="A10" s="240" t="s">
        <v>69</v>
      </c>
      <c r="B10" s="207">
        <f>SUM(B11,B26:B28,B39,B43:B45,B71:B72,B76:B77)</f>
        <v>0</v>
      </c>
      <c r="C10" s="207">
        <f>SUM(C11,C26:C28,C39,C43:C45,C71:C72,C76:C77)</f>
        <v>0</v>
      </c>
      <c r="D10" s="207">
        <f>SUM(D11,D26:D28,D39,D43:D45,D71:D72,D76:D77)</f>
        <v>0</v>
      </c>
      <c r="E10" s="207">
        <f>SUM(E11,E26:E28,E39,E43:E45,E71:E72,E76:E77)</f>
        <v>0</v>
      </c>
      <c r="F10" s="207">
        <f t="shared" ref="F10:F41" si="0">SUM(B10:E10)</f>
        <v>0</v>
      </c>
      <c r="G10" s="207">
        <f>SUM(G11,G26:G28,G39,G43:G45,G71:G72,G76:G77)</f>
        <v>0</v>
      </c>
      <c r="H10" s="207">
        <f>SUM(H11,H26:H28,H39,H43:H45,H71:H72,H76:H77)</f>
        <v>0</v>
      </c>
      <c r="I10" s="207">
        <f>+G10-H10</f>
        <v>0</v>
      </c>
      <c r="J10" s="207">
        <f>SUM(J11,J26:J28,J39,J43:J45,J71:J72,J76:J77)</f>
        <v>0</v>
      </c>
      <c r="K10" s="207">
        <f>SUM(K11,K26:K28,K39,K43:K45,K71:K72,K76:K77)</f>
        <v>0</v>
      </c>
      <c r="L10" s="207">
        <f>+J10-K10</f>
        <v>0</v>
      </c>
      <c r="M10" s="207">
        <f>F10+I10+L10</f>
        <v>0</v>
      </c>
    </row>
    <row r="11" spans="1:13" x14ac:dyDescent="0.25">
      <c r="A11" s="214" t="s">
        <v>29</v>
      </c>
      <c r="B11" s="208">
        <f>B12+B18</f>
        <v>0</v>
      </c>
      <c r="C11" s="208">
        <f>C12+C18</f>
        <v>0</v>
      </c>
      <c r="D11" s="208">
        <f>D12+D18</f>
        <v>0</v>
      </c>
      <c r="E11" s="208">
        <f>E12+E18</f>
        <v>0</v>
      </c>
      <c r="F11" s="208">
        <f>SUM(B11:E11)</f>
        <v>0</v>
      </c>
      <c r="G11" s="208">
        <f>G12+G18</f>
        <v>0</v>
      </c>
      <c r="H11" s="208">
        <f>H12+H18</f>
        <v>0</v>
      </c>
      <c r="I11" s="207">
        <f>+G11-H11</f>
        <v>0</v>
      </c>
      <c r="J11" s="208">
        <f>J12+J18</f>
        <v>0</v>
      </c>
      <c r="K11" s="208">
        <f>K12+K18</f>
        <v>0</v>
      </c>
      <c r="L11" s="207">
        <f t="shared" ref="L11:L74" si="1">+J11-K11</f>
        <v>0</v>
      </c>
      <c r="M11" s="208">
        <f>F11+I11+L11</f>
        <v>0</v>
      </c>
    </row>
    <row r="12" spans="1:13" x14ac:dyDescent="0.25">
      <c r="A12" s="220" t="s">
        <v>117</v>
      </c>
      <c r="B12" s="209">
        <f>SUM(B13:B17)</f>
        <v>0</v>
      </c>
      <c r="C12" s="209">
        <f t="shared" ref="C12:E12" si="2">SUM(C13:C17)</f>
        <v>0</v>
      </c>
      <c r="D12" s="209">
        <f t="shared" si="2"/>
        <v>0</v>
      </c>
      <c r="E12" s="209">
        <f t="shared" si="2"/>
        <v>0</v>
      </c>
      <c r="F12" s="208">
        <f t="shared" si="0"/>
        <v>0</v>
      </c>
      <c r="G12" s="209">
        <f>SUM(G13:G17)</f>
        <v>0</v>
      </c>
      <c r="H12" s="209">
        <f>SUM(H13:H17)</f>
        <v>0</v>
      </c>
      <c r="I12" s="207">
        <f>+G12-H12</f>
        <v>0</v>
      </c>
      <c r="J12" s="209">
        <f>SUM(J13:J17)</f>
        <v>0</v>
      </c>
      <c r="K12" s="209">
        <f>SUM(K13:K17)</f>
        <v>0</v>
      </c>
      <c r="L12" s="207">
        <f t="shared" si="1"/>
        <v>0</v>
      </c>
      <c r="M12" s="209">
        <f>F12+I12+L12</f>
        <v>0</v>
      </c>
    </row>
    <row r="13" spans="1:13" x14ac:dyDescent="0.25">
      <c r="A13" s="216" t="s">
        <v>222</v>
      </c>
      <c r="B13" s="210"/>
      <c r="C13" s="210"/>
      <c r="D13" s="210"/>
      <c r="E13" s="210"/>
      <c r="F13" s="211">
        <f t="shared" si="0"/>
        <v>0</v>
      </c>
      <c r="G13" s="210"/>
      <c r="H13" s="210"/>
      <c r="I13" s="207">
        <f t="shared" ref="I13:I76" si="3">+G13-H13</f>
        <v>0</v>
      </c>
      <c r="J13" s="210"/>
      <c r="K13" s="210"/>
      <c r="L13" s="207">
        <f t="shared" si="1"/>
        <v>0</v>
      </c>
      <c r="M13" s="212">
        <f>F13+I13+L13</f>
        <v>0</v>
      </c>
    </row>
    <row r="14" spans="1:13" x14ac:dyDescent="0.25">
      <c r="A14" s="216" t="s">
        <v>223</v>
      </c>
      <c r="B14" s="210"/>
      <c r="C14" s="210"/>
      <c r="D14" s="210"/>
      <c r="E14" s="210"/>
      <c r="F14" s="211">
        <f t="shared" si="0"/>
        <v>0</v>
      </c>
      <c r="G14" s="210"/>
      <c r="H14" s="210"/>
      <c r="I14" s="207">
        <f t="shared" si="3"/>
        <v>0</v>
      </c>
      <c r="J14" s="210"/>
      <c r="K14" s="210"/>
      <c r="L14" s="207">
        <f t="shared" si="1"/>
        <v>0</v>
      </c>
      <c r="M14" s="212">
        <f t="shared" ref="M14:M30" si="4">F14+I14+L14</f>
        <v>0</v>
      </c>
    </row>
    <row r="15" spans="1:13" x14ac:dyDescent="0.25">
      <c r="A15" s="216" t="s">
        <v>231</v>
      </c>
      <c r="B15" s="210"/>
      <c r="C15" s="210"/>
      <c r="D15" s="210"/>
      <c r="E15" s="210"/>
      <c r="F15" s="211">
        <f t="shared" si="0"/>
        <v>0</v>
      </c>
      <c r="G15" s="210"/>
      <c r="H15" s="210"/>
      <c r="I15" s="207">
        <f t="shared" si="3"/>
        <v>0</v>
      </c>
      <c r="J15" s="210"/>
      <c r="K15" s="210"/>
      <c r="L15" s="207">
        <f t="shared" si="1"/>
        <v>0</v>
      </c>
      <c r="M15" s="212">
        <f t="shared" si="4"/>
        <v>0</v>
      </c>
    </row>
    <row r="16" spans="1:13" x14ac:dyDescent="0.25">
      <c r="A16" s="216" t="s">
        <v>232</v>
      </c>
      <c r="B16" s="210"/>
      <c r="C16" s="210"/>
      <c r="D16" s="210"/>
      <c r="E16" s="210"/>
      <c r="F16" s="211">
        <f t="shared" si="0"/>
        <v>0</v>
      </c>
      <c r="G16" s="210"/>
      <c r="H16" s="210"/>
      <c r="I16" s="207">
        <f t="shared" si="3"/>
        <v>0</v>
      </c>
      <c r="J16" s="210"/>
      <c r="K16" s="210"/>
      <c r="L16" s="207">
        <f t="shared" si="1"/>
        <v>0</v>
      </c>
      <c r="M16" s="212">
        <f t="shared" si="4"/>
        <v>0</v>
      </c>
    </row>
    <row r="17" spans="1:13" x14ac:dyDescent="0.25">
      <c r="A17" s="216" t="s">
        <v>233</v>
      </c>
      <c r="B17" s="210"/>
      <c r="C17" s="210"/>
      <c r="D17" s="210"/>
      <c r="E17" s="210"/>
      <c r="F17" s="211">
        <f t="shared" si="0"/>
        <v>0</v>
      </c>
      <c r="G17" s="210"/>
      <c r="H17" s="210"/>
      <c r="I17" s="207">
        <f t="shared" si="3"/>
        <v>0</v>
      </c>
      <c r="J17" s="210"/>
      <c r="K17" s="210"/>
      <c r="L17" s="207">
        <f t="shared" si="1"/>
        <v>0</v>
      </c>
      <c r="M17" s="212">
        <f t="shared" si="4"/>
        <v>0</v>
      </c>
    </row>
    <row r="18" spans="1:13" x14ac:dyDescent="0.25">
      <c r="A18" s="220" t="s">
        <v>45</v>
      </c>
      <c r="B18" s="209">
        <f t="shared" ref="B18:E18" si="5">SUM(B19:B21,B24,B25)</f>
        <v>0</v>
      </c>
      <c r="C18" s="209">
        <f t="shared" si="5"/>
        <v>0</v>
      </c>
      <c r="D18" s="209">
        <f t="shared" si="5"/>
        <v>0</v>
      </c>
      <c r="E18" s="209">
        <f t="shared" si="5"/>
        <v>0</v>
      </c>
      <c r="F18" s="208">
        <f>SUM(B18:E18)</f>
        <v>0</v>
      </c>
      <c r="G18" s="209">
        <f>SUM(G19:G21,G24,G25)</f>
        <v>0</v>
      </c>
      <c r="H18" s="209">
        <f t="shared" ref="H18" si="6">SUM(H19:H21,H24,H25)</f>
        <v>0</v>
      </c>
      <c r="I18" s="207">
        <f t="shared" si="3"/>
        <v>0</v>
      </c>
      <c r="J18" s="209">
        <f>SUM(J19:J21,J24,J25)</f>
        <v>0</v>
      </c>
      <c r="K18" s="209">
        <f>SUM(K19:K21,K24,K25)</f>
        <v>0</v>
      </c>
      <c r="L18" s="207">
        <f t="shared" si="1"/>
        <v>0</v>
      </c>
      <c r="M18" s="209">
        <f>F18+I18+L18</f>
        <v>0</v>
      </c>
    </row>
    <row r="19" spans="1:13" x14ac:dyDescent="0.25">
      <c r="A19" s="216" t="s">
        <v>222</v>
      </c>
      <c r="B19" s="210"/>
      <c r="C19" s="210"/>
      <c r="D19" s="210"/>
      <c r="E19" s="210"/>
      <c r="F19" s="211">
        <f t="shared" si="0"/>
        <v>0</v>
      </c>
      <c r="G19" s="210"/>
      <c r="H19" s="210"/>
      <c r="I19" s="207">
        <f t="shared" si="3"/>
        <v>0</v>
      </c>
      <c r="J19" s="210"/>
      <c r="K19" s="210"/>
      <c r="L19" s="207">
        <f t="shared" si="1"/>
        <v>0</v>
      </c>
      <c r="M19" s="212">
        <f t="shared" si="4"/>
        <v>0</v>
      </c>
    </row>
    <row r="20" spans="1:13" x14ac:dyDescent="0.25">
      <c r="A20" s="216" t="s">
        <v>223</v>
      </c>
      <c r="B20" s="210"/>
      <c r="C20" s="210"/>
      <c r="D20" s="210"/>
      <c r="E20" s="210"/>
      <c r="F20" s="211">
        <f t="shared" si="0"/>
        <v>0</v>
      </c>
      <c r="G20" s="210"/>
      <c r="H20" s="210"/>
      <c r="I20" s="207">
        <f t="shared" si="3"/>
        <v>0</v>
      </c>
      <c r="J20" s="210"/>
      <c r="K20" s="210"/>
      <c r="L20" s="207">
        <f t="shared" si="1"/>
        <v>0</v>
      </c>
      <c r="M20" s="212">
        <f t="shared" si="4"/>
        <v>0</v>
      </c>
    </row>
    <row r="21" spans="1:13" x14ac:dyDescent="0.25">
      <c r="A21" s="216" t="s">
        <v>231</v>
      </c>
      <c r="B21" s="213">
        <f>B22+B23</f>
        <v>0</v>
      </c>
      <c r="C21" s="213">
        <f t="shared" ref="C21:E21" si="7">C22+C23</f>
        <v>0</v>
      </c>
      <c r="D21" s="213">
        <f t="shared" si="7"/>
        <v>0</v>
      </c>
      <c r="E21" s="213">
        <f t="shared" si="7"/>
        <v>0</v>
      </c>
      <c r="F21" s="211">
        <f t="shared" si="0"/>
        <v>0</v>
      </c>
      <c r="G21" s="212">
        <f>+G22+G23</f>
        <v>0</v>
      </c>
      <c r="H21" s="212">
        <f>+H22+H23</f>
        <v>0</v>
      </c>
      <c r="I21" s="207">
        <f t="shared" si="3"/>
        <v>0</v>
      </c>
      <c r="J21" s="212">
        <f>+J22+J23</f>
        <v>0</v>
      </c>
      <c r="K21" s="212">
        <f t="shared" ref="K21" si="8">+K22+K23</f>
        <v>0</v>
      </c>
      <c r="L21" s="207">
        <f t="shared" si="1"/>
        <v>0</v>
      </c>
      <c r="M21" s="212">
        <f t="shared" si="4"/>
        <v>0</v>
      </c>
    </row>
    <row r="22" spans="1:13" x14ac:dyDescent="0.25">
      <c r="A22" s="216" t="s">
        <v>305</v>
      </c>
      <c r="B22" s="210"/>
      <c r="C22" s="210"/>
      <c r="D22" s="210"/>
      <c r="E22" s="210"/>
      <c r="F22" s="211">
        <f t="shared" si="0"/>
        <v>0</v>
      </c>
      <c r="G22" s="210"/>
      <c r="H22" s="210"/>
      <c r="I22" s="207">
        <f t="shared" si="3"/>
        <v>0</v>
      </c>
      <c r="J22" s="210"/>
      <c r="K22" s="210"/>
      <c r="L22" s="207">
        <f t="shared" si="1"/>
        <v>0</v>
      </c>
      <c r="M22" s="212">
        <f t="shared" si="4"/>
        <v>0</v>
      </c>
    </row>
    <row r="23" spans="1:13" x14ac:dyDescent="0.25">
      <c r="A23" s="216" t="s">
        <v>306</v>
      </c>
      <c r="B23" s="210"/>
      <c r="C23" s="210"/>
      <c r="D23" s="210"/>
      <c r="E23" s="210"/>
      <c r="F23" s="211">
        <f t="shared" si="0"/>
        <v>0</v>
      </c>
      <c r="G23" s="210"/>
      <c r="H23" s="210"/>
      <c r="I23" s="207">
        <f t="shared" si="3"/>
        <v>0</v>
      </c>
      <c r="J23" s="210"/>
      <c r="K23" s="210"/>
      <c r="L23" s="207">
        <f t="shared" si="1"/>
        <v>0</v>
      </c>
      <c r="M23" s="212">
        <f t="shared" si="4"/>
        <v>0</v>
      </c>
    </row>
    <row r="24" spans="1:13" x14ac:dyDescent="0.25">
      <c r="A24" s="216" t="s">
        <v>232</v>
      </c>
      <c r="B24" s="210"/>
      <c r="C24" s="210"/>
      <c r="D24" s="210"/>
      <c r="E24" s="210"/>
      <c r="F24" s="211">
        <f t="shared" si="0"/>
        <v>0</v>
      </c>
      <c r="G24" s="210"/>
      <c r="H24" s="210"/>
      <c r="I24" s="207">
        <f t="shared" si="3"/>
        <v>0</v>
      </c>
      <c r="J24" s="210"/>
      <c r="K24" s="210"/>
      <c r="L24" s="207">
        <f t="shared" si="1"/>
        <v>0</v>
      </c>
      <c r="M24" s="212">
        <f t="shared" si="4"/>
        <v>0</v>
      </c>
    </row>
    <row r="25" spans="1:13" x14ac:dyDescent="0.25">
      <c r="A25" s="216" t="s">
        <v>233</v>
      </c>
      <c r="B25" s="210"/>
      <c r="C25" s="210"/>
      <c r="D25" s="210"/>
      <c r="E25" s="210"/>
      <c r="F25" s="211">
        <f t="shared" si="0"/>
        <v>0</v>
      </c>
      <c r="G25" s="210"/>
      <c r="H25" s="210"/>
      <c r="I25" s="207">
        <f t="shared" si="3"/>
        <v>0</v>
      </c>
      <c r="J25" s="210"/>
      <c r="K25" s="210"/>
      <c r="L25" s="207">
        <f t="shared" si="1"/>
        <v>0</v>
      </c>
      <c r="M25" s="212">
        <f t="shared" si="4"/>
        <v>0</v>
      </c>
    </row>
    <row r="26" spans="1:13" ht="30" x14ac:dyDescent="0.25">
      <c r="A26" s="214" t="s">
        <v>30</v>
      </c>
      <c r="B26" s="215"/>
      <c r="C26" s="215"/>
      <c r="D26" s="215"/>
      <c r="E26" s="215"/>
      <c r="F26" s="208">
        <f t="shared" si="0"/>
        <v>0</v>
      </c>
      <c r="G26" s="215"/>
      <c r="H26" s="215"/>
      <c r="I26" s="207">
        <f t="shared" si="3"/>
        <v>0</v>
      </c>
      <c r="J26" s="215"/>
      <c r="K26" s="215"/>
      <c r="L26" s="207">
        <f t="shared" si="1"/>
        <v>0</v>
      </c>
      <c r="M26" s="209">
        <f t="shared" si="4"/>
        <v>0</v>
      </c>
    </row>
    <row r="27" spans="1:13" ht="30" x14ac:dyDescent="0.25">
      <c r="A27" s="214" t="s">
        <v>31</v>
      </c>
      <c r="B27" s="215"/>
      <c r="C27" s="215"/>
      <c r="D27" s="215"/>
      <c r="E27" s="215"/>
      <c r="F27" s="208">
        <f t="shared" si="0"/>
        <v>0</v>
      </c>
      <c r="G27" s="215"/>
      <c r="H27" s="215"/>
      <c r="I27" s="207">
        <f t="shared" si="3"/>
        <v>0</v>
      </c>
      <c r="J27" s="215"/>
      <c r="K27" s="215"/>
      <c r="L27" s="207">
        <f t="shared" si="1"/>
        <v>0</v>
      </c>
      <c r="M27" s="209">
        <f>F27+I27+L27</f>
        <v>0</v>
      </c>
    </row>
    <row r="28" spans="1:13" x14ac:dyDescent="0.25">
      <c r="A28" s="214" t="s">
        <v>32</v>
      </c>
      <c r="B28" s="208">
        <f t="shared" ref="B28:E28" si="9">B29+B30</f>
        <v>0</v>
      </c>
      <c r="C28" s="208">
        <f t="shared" si="9"/>
        <v>0</v>
      </c>
      <c r="D28" s="208">
        <f t="shared" si="9"/>
        <v>0</v>
      </c>
      <c r="E28" s="208">
        <f t="shared" si="9"/>
        <v>0</v>
      </c>
      <c r="F28" s="208">
        <f t="shared" si="0"/>
        <v>0</v>
      </c>
      <c r="G28" s="208">
        <f>G29+G30</f>
        <v>0</v>
      </c>
      <c r="H28" s="208">
        <f>H29+H30</f>
        <v>0</v>
      </c>
      <c r="I28" s="207">
        <f t="shared" si="3"/>
        <v>0</v>
      </c>
      <c r="J28" s="208">
        <f>J29+J30</f>
        <v>0</v>
      </c>
      <c r="K28" s="208">
        <f>K29+K30</f>
        <v>0</v>
      </c>
      <c r="L28" s="207">
        <f t="shared" si="1"/>
        <v>0</v>
      </c>
      <c r="M28" s="209">
        <f>F28+I28+L28</f>
        <v>0</v>
      </c>
    </row>
    <row r="29" spans="1:13" x14ac:dyDescent="0.25">
      <c r="A29" s="241" t="s">
        <v>33</v>
      </c>
      <c r="B29" s="215"/>
      <c r="C29" s="215"/>
      <c r="D29" s="210"/>
      <c r="E29" s="215"/>
      <c r="F29" s="208">
        <f t="shared" si="0"/>
        <v>0</v>
      </c>
      <c r="G29" s="215"/>
      <c r="H29" s="215"/>
      <c r="I29" s="207">
        <f t="shared" si="3"/>
        <v>0</v>
      </c>
      <c r="J29" s="215"/>
      <c r="K29" s="215"/>
      <c r="L29" s="207">
        <f t="shared" si="1"/>
        <v>0</v>
      </c>
      <c r="M29" s="209">
        <f t="shared" si="4"/>
        <v>0</v>
      </c>
    </row>
    <row r="30" spans="1:13" x14ac:dyDescent="0.25">
      <c r="A30" s="241" t="s">
        <v>303</v>
      </c>
      <c r="B30" s="209">
        <f>+B31+B32+B33+B34+B35+B36+B37+B38</f>
        <v>0</v>
      </c>
      <c r="C30" s="209">
        <f>+C31+C32+C33+C34+C35+C36+C37+C38</f>
        <v>0</v>
      </c>
      <c r="D30" s="209">
        <f t="shared" ref="D30:E30" si="10">+D31+D32+D33+D34+D35+D36+D37+D38</f>
        <v>0</v>
      </c>
      <c r="E30" s="209">
        <f t="shared" si="10"/>
        <v>0</v>
      </c>
      <c r="F30" s="208">
        <f t="shared" si="0"/>
        <v>0</v>
      </c>
      <c r="G30" s="209">
        <f>+G31+G32+G33+G34+G35+G36+G37+G38</f>
        <v>0</v>
      </c>
      <c r="H30" s="209">
        <f>+H31+H32+H33+H34+H35+H36+H37+H38</f>
        <v>0</v>
      </c>
      <c r="I30" s="207">
        <f t="shared" si="3"/>
        <v>0</v>
      </c>
      <c r="J30" s="209">
        <f>+J31+J32+J33+J34+J35+J36+J37+J38</f>
        <v>0</v>
      </c>
      <c r="K30" s="209">
        <f t="shared" ref="K30" si="11">+K31+K32+K33+K34+K35+K36+K37+K38</f>
        <v>0</v>
      </c>
      <c r="L30" s="207">
        <f t="shared" si="1"/>
        <v>0</v>
      </c>
      <c r="M30" s="209">
        <f t="shared" si="4"/>
        <v>0</v>
      </c>
    </row>
    <row r="31" spans="1:13" x14ac:dyDescent="0.25">
      <c r="A31" s="216" t="s">
        <v>224</v>
      </c>
      <c r="B31" s="210"/>
      <c r="C31" s="210"/>
      <c r="D31" s="210"/>
      <c r="E31" s="210"/>
      <c r="F31" s="211">
        <f t="shared" si="0"/>
        <v>0</v>
      </c>
      <c r="G31" s="210"/>
      <c r="H31" s="210"/>
      <c r="I31" s="207">
        <f t="shared" si="3"/>
        <v>0</v>
      </c>
      <c r="J31" s="210"/>
      <c r="K31" s="210"/>
      <c r="L31" s="207">
        <f t="shared" si="1"/>
        <v>0</v>
      </c>
      <c r="M31" s="212">
        <f>F31+I31+L31</f>
        <v>0</v>
      </c>
    </row>
    <row r="32" spans="1:13" x14ac:dyDescent="0.25">
      <c r="A32" s="216" t="s">
        <v>225</v>
      </c>
      <c r="B32" s="210"/>
      <c r="C32" s="210"/>
      <c r="D32" s="210"/>
      <c r="E32" s="210"/>
      <c r="F32" s="211">
        <f t="shared" si="0"/>
        <v>0</v>
      </c>
      <c r="G32" s="210"/>
      <c r="H32" s="210"/>
      <c r="I32" s="207">
        <f t="shared" si="3"/>
        <v>0</v>
      </c>
      <c r="J32" s="210"/>
      <c r="K32" s="210"/>
      <c r="L32" s="207">
        <f t="shared" si="1"/>
        <v>0</v>
      </c>
      <c r="M32" s="212">
        <f t="shared" ref="M32:M37" si="12">F32+I32+L32</f>
        <v>0</v>
      </c>
    </row>
    <row r="33" spans="1:13" x14ac:dyDescent="0.25">
      <c r="A33" s="216" t="s">
        <v>226</v>
      </c>
      <c r="B33" s="210"/>
      <c r="C33" s="210"/>
      <c r="D33" s="210"/>
      <c r="E33" s="210"/>
      <c r="F33" s="211">
        <f t="shared" si="0"/>
        <v>0</v>
      </c>
      <c r="G33" s="210"/>
      <c r="H33" s="210"/>
      <c r="I33" s="207">
        <f t="shared" si="3"/>
        <v>0</v>
      </c>
      <c r="J33" s="210"/>
      <c r="K33" s="210"/>
      <c r="L33" s="207">
        <f t="shared" si="1"/>
        <v>0</v>
      </c>
      <c r="M33" s="212">
        <f t="shared" si="12"/>
        <v>0</v>
      </c>
    </row>
    <row r="34" spans="1:13" x14ac:dyDescent="0.25">
      <c r="A34" s="216" t="s">
        <v>227</v>
      </c>
      <c r="B34" s="210"/>
      <c r="C34" s="210"/>
      <c r="D34" s="210"/>
      <c r="E34" s="210"/>
      <c r="F34" s="211">
        <f t="shared" si="0"/>
        <v>0</v>
      </c>
      <c r="G34" s="210"/>
      <c r="H34" s="210"/>
      <c r="I34" s="207">
        <f t="shared" si="3"/>
        <v>0</v>
      </c>
      <c r="J34" s="210"/>
      <c r="K34" s="210"/>
      <c r="L34" s="207">
        <f t="shared" si="1"/>
        <v>0</v>
      </c>
      <c r="M34" s="212">
        <f t="shared" si="12"/>
        <v>0</v>
      </c>
    </row>
    <row r="35" spans="1:13" x14ac:dyDescent="0.25">
      <c r="A35" s="216" t="s">
        <v>234</v>
      </c>
      <c r="B35" s="210"/>
      <c r="C35" s="210"/>
      <c r="D35" s="210"/>
      <c r="E35" s="210"/>
      <c r="F35" s="211">
        <f t="shared" si="0"/>
        <v>0</v>
      </c>
      <c r="G35" s="210"/>
      <c r="H35" s="210"/>
      <c r="I35" s="207">
        <f t="shared" si="3"/>
        <v>0</v>
      </c>
      <c r="J35" s="210"/>
      <c r="K35" s="210"/>
      <c r="L35" s="207">
        <f t="shared" si="1"/>
        <v>0</v>
      </c>
      <c r="M35" s="212">
        <f t="shared" si="12"/>
        <v>0</v>
      </c>
    </row>
    <row r="36" spans="1:13" x14ac:dyDescent="0.25">
      <c r="A36" s="216" t="s">
        <v>315</v>
      </c>
      <c r="B36" s="210"/>
      <c r="C36" s="210"/>
      <c r="D36" s="210"/>
      <c r="E36" s="210"/>
      <c r="F36" s="211">
        <f t="shared" si="0"/>
        <v>0</v>
      </c>
      <c r="G36" s="210"/>
      <c r="H36" s="210"/>
      <c r="I36" s="207">
        <f t="shared" si="3"/>
        <v>0</v>
      </c>
      <c r="J36" s="210"/>
      <c r="K36" s="210"/>
      <c r="L36" s="207">
        <f t="shared" si="1"/>
        <v>0</v>
      </c>
      <c r="M36" s="212">
        <f t="shared" si="12"/>
        <v>0</v>
      </c>
    </row>
    <row r="37" spans="1:13" ht="30" x14ac:dyDescent="0.25">
      <c r="A37" s="216" t="s">
        <v>235</v>
      </c>
      <c r="B37" s="210"/>
      <c r="C37" s="210"/>
      <c r="D37" s="210"/>
      <c r="E37" s="210"/>
      <c r="F37" s="211">
        <f t="shared" si="0"/>
        <v>0</v>
      </c>
      <c r="G37" s="210"/>
      <c r="H37" s="210"/>
      <c r="I37" s="207">
        <f t="shared" si="3"/>
        <v>0</v>
      </c>
      <c r="J37" s="210"/>
      <c r="K37" s="210"/>
      <c r="L37" s="207">
        <f t="shared" si="1"/>
        <v>0</v>
      </c>
      <c r="M37" s="212">
        <f t="shared" si="12"/>
        <v>0</v>
      </c>
    </row>
    <row r="38" spans="1:13" x14ac:dyDescent="0.25">
      <c r="A38" s="216" t="s">
        <v>236</v>
      </c>
      <c r="B38" s="210"/>
      <c r="C38" s="210"/>
      <c r="D38" s="210"/>
      <c r="E38" s="210"/>
      <c r="F38" s="211">
        <f t="shared" si="0"/>
        <v>0</v>
      </c>
      <c r="G38" s="210"/>
      <c r="H38" s="210"/>
      <c r="I38" s="207">
        <f t="shared" si="3"/>
        <v>0</v>
      </c>
      <c r="J38" s="210"/>
      <c r="K38" s="210"/>
      <c r="L38" s="207">
        <f t="shared" si="1"/>
        <v>0</v>
      </c>
      <c r="M38" s="212">
        <f>F38+I38+L38</f>
        <v>0</v>
      </c>
    </row>
    <row r="39" spans="1:13" x14ac:dyDescent="0.25">
      <c r="A39" s="214" t="s">
        <v>19</v>
      </c>
      <c r="B39" s="208">
        <f>SUM(B40:B42)</f>
        <v>0</v>
      </c>
      <c r="C39" s="208">
        <f t="shared" ref="C39:E39" si="13">SUM(C40:C42)</f>
        <v>0</v>
      </c>
      <c r="D39" s="208">
        <f t="shared" si="13"/>
        <v>0</v>
      </c>
      <c r="E39" s="208">
        <f t="shared" si="13"/>
        <v>0</v>
      </c>
      <c r="F39" s="208">
        <f t="shared" si="0"/>
        <v>0</v>
      </c>
      <c r="G39" s="208">
        <f>SUM(G40:G42)</f>
        <v>0</v>
      </c>
      <c r="H39" s="208">
        <f>SUM(H40:H42)</f>
        <v>0</v>
      </c>
      <c r="I39" s="207">
        <f t="shared" si="3"/>
        <v>0</v>
      </c>
      <c r="J39" s="208">
        <f>SUM(J40:J42)</f>
        <v>0</v>
      </c>
      <c r="K39" s="208">
        <f>SUM(K40:K42)</f>
        <v>0</v>
      </c>
      <c r="L39" s="207">
        <f t="shared" si="1"/>
        <v>0</v>
      </c>
      <c r="M39" s="208">
        <f>F39+I39+L39</f>
        <v>0</v>
      </c>
    </row>
    <row r="40" spans="1:13" x14ac:dyDescent="0.25">
      <c r="A40" s="216" t="s">
        <v>19</v>
      </c>
      <c r="B40" s="210"/>
      <c r="C40" s="210"/>
      <c r="D40" s="210"/>
      <c r="E40" s="210"/>
      <c r="F40" s="211">
        <f t="shared" si="0"/>
        <v>0</v>
      </c>
      <c r="G40" s="210"/>
      <c r="H40" s="210"/>
      <c r="I40" s="207">
        <f t="shared" si="3"/>
        <v>0</v>
      </c>
      <c r="J40" s="210"/>
      <c r="K40" s="210"/>
      <c r="L40" s="207">
        <f t="shared" si="1"/>
        <v>0</v>
      </c>
      <c r="M40" s="212">
        <f>F40+I40+L40</f>
        <v>0</v>
      </c>
    </row>
    <row r="41" spans="1:13" x14ac:dyDescent="0.25">
      <c r="A41" s="216" t="s">
        <v>228</v>
      </c>
      <c r="B41" s="210"/>
      <c r="C41" s="210"/>
      <c r="D41" s="210"/>
      <c r="E41" s="210"/>
      <c r="F41" s="211">
        <f t="shared" si="0"/>
        <v>0</v>
      </c>
      <c r="G41" s="210"/>
      <c r="H41" s="210"/>
      <c r="I41" s="207">
        <f t="shared" si="3"/>
        <v>0</v>
      </c>
      <c r="J41" s="210"/>
      <c r="K41" s="210"/>
      <c r="L41" s="207">
        <f t="shared" si="1"/>
        <v>0</v>
      </c>
      <c r="M41" s="212">
        <f t="shared" ref="M41:M55" si="14">F41+I41+L41</f>
        <v>0</v>
      </c>
    </row>
    <row r="42" spans="1:13" ht="30" x14ac:dyDescent="0.25">
      <c r="A42" s="216" t="s">
        <v>229</v>
      </c>
      <c r="B42" s="210"/>
      <c r="C42" s="210"/>
      <c r="D42" s="210"/>
      <c r="E42" s="210"/>
      <c r="F42" s="211">
        <f t="shared" ref="F42:F77" si="15">SUM(B42:E42)</f>
        <v>0</v>
      </c>
      <c r="G42" s="210"/>
      <c r="H42" s="210"/>
      <c r="I42" s="207">
        <f t="shared" si="3"/>
        <v>0</v>
      </c>
      <c r="J42" s="210"/>
      <c r="K42" s="210"/>
      <c r="L42" s="207">
        <f t="shared" si="1"/>
        <v>0</v>
      </c>
      <c r="M42" s="212">
        <f t="shared" si="14"/>
        <v>0</v>
      </c>
    </row>
    <row r="43" spans="1:13" ht="30" x14ac:dyDescent="0.25">
      <c r="A43" s="214" t="s">
        <v>34</v>
      </c>
      <c r="B43" s="215"/>
      <c r="C43" s="215"/>
      <c r="D43" s="215"/>
      <c r="E43" s="215"/>
      <c r="F43" s="208">
        <f t="shared" si="15"/>
        <v>0</v>
      </c>
      <c r="G43" s="215"/>
      <c r="H43" s="215"/>
      <c r="I43" s="207">
        <f t="shared" si="3"/>
        <v>0</v>
      </c>
      <c r="J43" s="215"/>
      <c r="K43" s="215"/>
      <c r="L43" s="207">
        <f t="shared" si="1"/>
        <v>0</v>
      </c>
      <c r="M43" s="208">
        <f t="shared" si="14"/>
        <v>0</v>
      </c>
    </row>
    <row r="44" spans="1:13" ht="30" x14ac:dyDescent="0.25">
      <c r="A44" s="214" t="s">
        <v>35</v>
      </c>
      <c r="B44" s="215"/>
      <c r="C44" s="215"/>
      <c r="D44" s="215"/>
      <c r="E44" s="215"/>
      <c r="F44" s="208">
        <f t="shared" si="15"/>
        <v>0</v>
      </c>
      <c r="G44" s="215"/>
      <c r="H44" s="215"/>
      <c r="I44" s="207">
        <f t="shared" si="3"/>
        <v>0</v>
      </c>
      <c r="J44" s="215"/>
      <c r="K44" s="215"/>
      <c r="L44" s="207">
        <f t="shared" si="1"/>
        <v>0</v>
      </c>
      <c r="M44" s="208">
        <f>F44+I44+L44</f>
        <v>0</v>
      </c>
    </row>
    <row r="45" spans="1:13" x14ac:dyDescent="0.25">
      <c r="A45" s="214" t="s">
        <v>3</v>
      </c>
      <c r="B45" s="208">
        <f>B46+B56+B66+B70</f>
        <v>0</v>
      </c>
      <c r="C45" s="208">
        <f>C46+C56+C66+C70</f>
        <v>0</v>
      </c>
      <c r="D45" s="208">
        <f>D46+D56+D66+D70</f>
        <v>0</v>
      </c>
      <c r="E45" s="208">
        <f>E46+E56+E66+E70</f>
        <v>0</v>
      </c>
      <c r="F45" s="208">
        <f t="shared" si="15"/>
        <v>0</v>
      </c>
      <c r="G45" s="208">
        <f>G46+G56+G66+G70</f>
        <v>0</v>
      </c>
      <c r="H45" s="208">
        <f>H46+H56+H66+H70</f>
        <v>0</v>
      </c>
      <c r="I45" s="207">
        <f t="shared" si="3"/>
        <v>0</v>
      </c>
      <c r="J45" s="208">
        <f>J46+J56+J66+J70</f>
        <v>0</v>
      </c>
      <c r="K45" s="208">
        <f>K46+K56+K66+K70</f>
        <v>0</v>
      </c>
      <c r="L45" s="207">
        <f>+J45-K45</f>
        <v>0</v>
      </c>
      <c r="M45" s="209">
        <f>F45+I45+L45</f>
        <v>0</v>
      </c>
    </row>
    <row r="46" spans="1:13" x14ac:dyDescent="0.25">
      <c r="A46" s="242" t="s">
        <v>237</v>
      </c>
      <c r="B46" s="217">
        <f>B47+B50+B53</f>
        <v>0</v>
      </c>
      <c r="C46" s="217">
        <f t="shared" ref="C46:E46" si="16">C47+C50+C53</f>
        <v>0</v>
      </c>
      <c r="D46" s="217">
        <f t="shared" si="16"/>
        <v>0</v>
      </c>
      <c r="E46" s="217">
        <f t="shared" si="16"/>
        <v>0</v>
      </c>
      <c r="F46" s="217">
        <f t="shared" si="15"/>
        <v>0</v>
      </c>
      <c r="G46" s="217">
        <f t="shared" ref="G46:H46" si="17">G47+G50+G53</f>
        <v>0</v>
      </c>
      <c r="H46" s="217">
        <f t="shared" si="17"/>
        <v>0</v>
      </c>
      <c r="I46" s="207">
        <f t="shared" si="3"/>
        <v>0</v>
      </c>
      <c r="J46" s="217">
        <f t="shared" ref="J46:K46" si="18">J47+J50+J53</f>
        <v>0</v>
      </c>
      <c r="K46" s="217">
        <f t="shared" si="18"/>
        <v>0</v>
      </c>
      <c r="L46" s="207">
        <f t="shared" si="1"/>
        <v>0</v>
      </c>
      <c r="M46" s="209">
        <f>F46+I46+L46</f>
        <v>0</v>
      </c>
    </row>
    <row r="47" spans="1:13" x14ac:dyDescent="0.25">
      <c r="A47" s="241" t="s">
        <v>238</v>
      </c>
      <c r="B47" s="209">
        <f t="shared" ref="B47" si="19">SUM(B48:B49)</f>
        <v>0</v>
      </c>
      <c r="C47" s="209">
        <f t="shared" ref="C47:E47" si="20">SUM(C48:C49)</f>
        <v>0</v>
      </c>
      <c r="D47" s="209">
        <f t="shared" si="20"/>
        <v>0</v>
      </c>
      <c r="E47" s="209">
        <f t="shared" si="20"/>
        <v>0</v>
      </c>
      <c r="F47" s="208">
        <f t="shared" si="15"/>
        <v>0</v>
      </c>
      <c r="G47" s="209">
        <f>SUM(G48:G49)</f>
        <v>0</v>
      </c>
      <c r="H47" s="209">
        <f>SUM(H48:H49)</f>
        <v>0</v>
      </c>
      <c r="I47" s="207">
        <f t="shared" si="3"/>
        <v>0</v>
      </c>
      <c r="J47" s="209">
        <f>SUM(J48:J49)</f>
        <v>0</v>
      </c>
      <c r="K47" s="209">
        <f>SUM(K48:K49)</f>
        <v>0</v>
      </c>
      <c r="L47" s="207">
        <f t="shared" si="1"/>
        <v>0</v>
      </c>
      <c r="M47" s="209">
        <f t="shared" si="14"/>
        <v>0</v>
      </c>
    </row>
    <row r="48" spans="1:13" x14ac:dyDescent="0.25">
      <c r="A48" s="216" t="s">
        <v>239</v>
      </c>
      <c r="B48" s="210"/>
      <c r="C48" s="210"/>
      <c r="D48" s="210"/>
      <c r="E48" s="210"/>
      <c r="F48" s="211">
        <f t="shared" si="15"/>
        <v>0</v>
      </c>
      <c r="G48" s="210"/>
      <c r="H48" s="210"/>
      <c r="I48" s="207">
        <f t="shared" si="3"/>
        <v>0</v>
      </c>
      <c r="J48" s="210"/>
      <c r="K48" s="210"/>
      <c r="L48" s="207">
        <f>+J48-K48</f>
        <v>0</v>
      </c>
      <c r="M48" s="212">
        <f t="shared" si="14"/>
        <v>0</v>
      </c>
    </row>
    <row r="49" spans="1:13" x14ac:dyDescent="0.25">
      <c r="A49" s="216" t="s">
        <v>287</v>
      </c>
      <c r="B49" s="210"/>
      <c r="C49" s="210"/>
      <c r="D49" s="210"/>
      <c r="E49" s="210"/>
      <c r="F49" s="211">
        <f t="shared" si="15"/>
        <v>0</v>
      </c>
      <c r="G49" s="210"/>
      <c r="H49" s="210"/>
      <c r="I49" s="207">
        <f t="shared" si="3"/>
        <v>0</v>
      </c>
      <c r="J49" s="210"/>
      <c r="K49" s="210"/>
      <c r="L49" s="207">
        <f t="shared" si="1"/>
        <v>0</v>
      </c>
      <c r="M49" s="212">
        <f t="shared" si="14"/>
        <v>0</v>
      </c>
    </row>
    <row r="50" spans="1:13" x14ac:dyDescent="0.25">
      <c r="A50" s="241" t="s">
        <v>240</v>
      </c>
      <c r="B50" s="209">
        <f t="shared" ref="B50:E50" si="21">SUM(B51:B52)</f>
        <v>0</v>
      </c>
      <c r="C50" s="209">
        <f t="shared" si="21"/>
        <v>0</v>
      </c>
      <c r="D50" s="209">
        <f t="shared" si="21"/>
        <v>0</v>
      </c>
      <c r="E50" s="209">
        <f t="shared" si="21"/>
        <v>0</v>
      </c>
      <c r="F50" s="208">
        <f t="shared" si="15"/>
        <v>0</v>
      </c>
      <c r="G50" s="209">
        <f>SUM(G51:G52)</f>
        <v>0</v>
      </c>
      <c r="H50" s="209">
        <f>SUM(H51:H52)</f>
        <v>0</v>
      </c>
      <c r="I50" s="207">
        <f t="shared" si="3"/>
        <v>0</v>
      </c>
      <c r="J50" s="209">
        <f>SUM(J51:J52)</f>
        <v>0</v>
      </c>
      <c r="K50" s="209">
        <f>SUM(K51:K52)</f>
        <v>0</v>
      </c>
      <c r="L50" s="207">
        <f t="shared" si="1"/>
        <v>0</v>
      </c>
      <c r="M50" s="209">
        <f t="shared" si="14"/>
        <v>0</v>
      </c>
    </row>
    <row r="51" spans="1:13" x14ac:dyDescent="0.25">
      <c r="A51" s="216" t="s">
        <v>239</v>
      </c>
      <c r="B51" s="210"/>
      <c r="C51" s="210"/>
      <c r="D51" s="210"/>
      <c r="E51" s="210"/>
      <c r="F51" s="211">
        <f t="shared" si="15"/>
        <v>0</v>
      </c>
      <c r="G51" s="210"/>
      <c r="H51" s="210"/>
      <c r="I51" s="207">
        <f t="shared" si="3"/>
        <v>0</v>
      </c>
      <c r="J51" s="210"/>
      <c r="K51" s="210"/>
      <c r="L51" s="207">
        <f t="shared" si="1"/>
        <v>0</v>
      </c>
      <c r="M51" s="212">
        <f t="shared" si="14"/>
        <v>0</v>
      </c>
    </row>
    <row r="52" spans="1:13" x14ac:dyDescent="0.25">
      <c r="A52" s="216" t="s">
        <v>287</v>
      </c>
      <c r="B52" s="210"/>
      <c r="C52" s="210"/>
      <c r="D52" s="210"/>
      <c r="E52" s="210"/>
      <c r="F52" s="211">
        <f t="shared" si="15"/>
        <v>0</v>
      </c>
      <c r="G52" s="210"/>
      <c r="H52" s="210"/>
      <c r="I52" s="207">
        <f t="shared" si="3"/>
        <v>0</v>
      </c>
      <c r="J52" s="210"/>
      <c r="K52" s="210"/>
      <c r="L52" s="207">
        <f t="shared" si="1"/>
        <v>0</v>
      </c>
      <c r="M52" s="212">
        <f t="shared" si="14"/>
        <v>0</v>
      </c>
    </row>
    <row r="53" spans="1:13" x14ac:dyDescent="0.25">
      <c r="A53" s="241" t="s">
        <v>318</v>
      </c>
      <c r="B53" s="209">
        <f t="shared" ref="B53:E53" si="22">SUM(B54:B55)</f>
        <v>0</v>
      </c>
      <c r="C53" s="209">
        <f t="shared" si="22"/>
        <v>0</v>
      </c>
      <c r="D53" s="209">
        <f t="shared" si="22"/>
        <v>0</v>
      </c>
      <c r="E53" s="209">
        <f t="shared" si="22"/>
        <v>0</v>
      </c>
      <c r="F53" s="208">
        <f t="shared" si="15"/>
        <v>0</v>
      </c>
      <c r="G53" s="209">
        <f>SUM(G54:G55)</f>
        <v>0</v>
      </c>
      <c r="H53" s="209">
        <f>SUM(H54:H55)</f>
        <v>0</v>
      </c>
      <c r="I53" s="207">
        <f>+G53-H53</f>
        <v>0</v>
      </c>
      <c r="J53" s="209">
        <f>SUM(J54:J55)</f>
        <v>0</v>
      </c>
      <c r="K53" s="209">
        <f>SUM(K54:K55)</f>
        <v>0</v>
      </c>
      <c r="L53" s="207">
        <f>+J53-K53</f>
        <v>0</v>
      </c>
      <c r="M53" s="209">
        <f t="shared" si="14"/>
        <v>0</v>
      </c>
    </row>
    <row r="54" spans="1:13" x14ac:dyDescent="0.25">
      <c r="A54" s="216" t="s">
        <v>239</v>
      </c>
      <c r="B54" s="210"/>
      <c r="C54" s="210"/>
      <c r="D54" s="210"/>
      <c r="E54" s="210"/>
      <c r="F54" s="211">
        <f t="shared" si="15"/>
        <v>0</v>
      </c>
      <c r="G54" s="210"/>
      <c r="H54" s="210"/>
      <c r="I54" s="207">
        <f t="shared" si="3"/>
        <v>0</v>
      </c>
      <c r="J54" s="210"/>
      <c r="K54" s="210"/>
      <c r="L54" s="207">
        <f t="shared" si="1"/>
        <v>0</v>
      </c>
      <c r="M54" s="212">
        <f t="shared" si="14"/>
        <v>0</v>
      </c>
    </row>
    <row r="55" spans="1:13" x14ac:dyDescent="0.25">
      <c r="A55" s="216" t="s">
        <v>287</v>
      </c>
      <c r="B55" s="210"/>
      <c r="C55" s="210"/>
      <c r="D55" s="210"/>
      <c r="E55" s="210"/>
      <c r="F55" s="211">
        <f t="shared" si="15"/>
        <v>0</v>
      </c>
      <c r="G55" s="210"/>
      <c r="H55" s="210"/>
      <c r="I55" s="207">
        <f t="shared" si="3"/>
        <v>0</v>
      </c>
      <c r="J55" s="210"/>
      <c r="K55" s="210"/>
      <c r="L55" s="207">
        <f t="shared" si="1"/>
        <v>0</v>
      </c>
      <c r="M55" s="212">
        <f t="shared" si="14"/>
        <v>0</v>
      </c>
    </row>
    <row r="56" spans="1:13" x14ac:dyDescent="0.25">
      <c r="A56" s="242" t="s">
        <v>243</v>
      </c>
      <c r="B56" s="217">
        <f>B57+B60+B63</f>
        <v>0</v>
      </c>
      <c r="C56" s="217">
        <f>C57+C60+C63</f>
        <v>0</v>
      </c>
      <c r="D56" s="217">
        <f t="shared" ref="D56:E56" si="23">D57+D60+D63</f>
        <v>0</v>
      </c>
      <c r="E56" s="217">
        <f t="shared" si="23"/>
        <v>0</v>
      </c>
      <c r="F56" s="217">
        <f t="shared" si="15"/>
        <v>0</v>
      </c>
      <c r="G56" s="217">
        <f>G57+G60+G63</f>
        <v>0</v>
      </c>
      <c r="H56" s="217">
        <f t="shared" ref="H56:K56" si="24">H57+H60+H63</f>
        <v>0</v>
      </c>
      <c r="I56" s="207">
        <f t="shared" si="3"/>
        <v>0</v>
      </c>
      <c r="J56" s="217">
        <f t="shared" si="24"/>
        <v>0</v>
      </c>
      <c r="K56" s="217">
        <f t="shared" si="24"/>
        <v>0</v>
      </c>
      <c r="L56" s="207">
        <f t="shared" si="1"/>
        <v>0</v>
      </c>
      <c r="M56" s="217">
        <f>F56+I56+L56</f>
        <v>0</v>
      </c>
    </row>
    <row r="57" spans="1:13" x14ac:dyDescent="0.25">
      <c r="A57" s="241" t="s">
        <v>241</v>
      </c>
      <c r="B57" s="209">
        <f>SUM(B58:B59)</f>
        <v>0</v>
      </c>
      <c r="C57" s="209">
        <f>SUM(C58:C59)</f>
        <v>0</v>
      </c>
      <c r="D57" s="209">
        <f t="shared" ref="D57:E57" si="25">SUM(D58:D59)</f>
        <v>0</v>
      </c>
      <c r="E57" s="209">
        <f t="shared" si="25"/>
        <v>0</v>
      </c>
      <c r="F57" s="208">
        <f t="shared" si="15"/>
        <v>0</v>
      </c>
      <c r="G57" s="209">
        <f>SUM(G58:G59)</f>
        <v>0</v>
      </c>
      <c r="H57" s="209">
        <f>SUM(H58:H59)</f>
        <v>0</v>
      </c>
      <c r="I57" s="207">
        <f t="shared" si="3"/>
        <v>0</v>
      </c>
      <c r="J57" s="209">
        <f>SUM(J58:J59)</f>
        <v>0</v>
      </c>
      <c r="K57" s="209">
        <f>SUM(K58:K59)</f>
        <v>0</v>
      </c>
      <c r="L57" s="207">
        <f t="shared" si="1"/>
        <v>0</v>
      </c>
      <c r="M57" s="209">
        <f>F57+I57+L57</f>
        <v>0</v>
      </c>
    </row>
    <row r="58" spans="1:13" x14ac:dyDescent="0.25">
      <c r="A58" s="216" t="s">
        <v>239</v>
      </c>
      <c r="B58" s="210"/>
      <c r="C58" s="210"/>
      <c r="D58" s="210"/>
      <c r="E58" s="210"/>
      <c r="F58" s="211">
        <f t="shared" si="15"/>
        <v>0</v>
      </c>
      <c r="G58" s="210"/>
      <c r="H58" s="210"/>
      <c r="I58" s="207">
        <f t="shared" si="3"/>
        <v>0</v>
      </c>
      <c r="J58" s="210"/>
      <c r="K58" s="210"/>
      <c r="L58" s="207">
        <f t="shared" si="1"/>
        <v>0</v>
      </c>
      <c r="M58" s="212">
        <f>F58+I58+L58</f>
        <v>0</v>
      </c>
    </row>
    <row r="59" spans="1:13" x14ac:dyDescent="0.25">
      <c r="A59" s="216" t="s">
        <v>287</v>
      </c>
      <c r="B59" s="210"/>
      <c r="C59" s="210"/>
      <c r="D59" s="210"/>
      <c r="E59" s="210"/>
      <c r="F59" s="211">
        <f t="shared" si="15"/>
        <v>0</v>
      </c>
      <c r="G59" s="210"/>
      <c r="H59" s="210"/>
      <c r="I59" s="207">
        <f t="shared" si="3"/>
        <v>0</v>
      </c>
      <c r="J59" s="210"/>
      <c r="K59" s="210"/>
      <c r="L59" s="207">
        <f t="shared" si="1"/>
        <v>0</v>
      </c>
      <c r="M59" s="212">
        <f t="shared" ref="M59:M65" si="26">F59+I59+L59</f>
        <v>0</v>
      </c>
    </row>
    <row r="60" spans="1:13" x14ac:dyDescent="0.25">
      <c r="A60" s="243" t="s">
        <v>242</v>
      </c>
      <c r="B60" s="209">
        <f>SUM(B61:B62)</f>
        <v>0</v>
      </c>
      <c r="C60" s="209">
        <f>SUM(C61:C62)</f>
        <v>0</v>
      </c>
      <c r="D60" s="209">
        <f t="shared" ref="D60:E60" si="27">SUM(D61:D62)</f>
        <v>0</v>
      </c>
      <c r="E60" s="209">
        <f t="shared" si="27"/>
        <v>0</v>
      </c>
      <c r="F60" s="208">
        <f t="shared" si="15"/>
        <v>0</v>
      </c>
      <c r="G60" s="209">
        <f>SUM(G61:G62)</f>
        <v>0</v>
      </c>
      <c r="H60" s="209">
        <f>SUM(H61:H62)</f>
        <v>0</v>
      </c>
      <c r="I60" s="207">
        <f t="shared" si="3"/>
        <v>0</v>
      </c>
      <c r="J60" s="209">
        <f>SUM(J61:J62)</f>
        <v>0</v>
      </c>
      <c r="K60" s="209">
        <f>SUM(K61:K62)</f>
        <v>0</v>
      </c>
      <c r="L60" s="207">
        <f t="shared" si="1"/>
        <v>0</v>
      </c>
      <c r="M60" s="209">
        <f t="shared" si="26"/>
        <v>0</v>
      </c>
    </row>
    <row r="61" spans="1:13" x14ac:dyDescent="0.25">
      <c r="A61" s="216" t="s">
        <v>239</v>
      </c>
      <c r="B61" s="210"/>
      <c r="C61" s="210"/>
      <c r="D61" s="210"/>
      <c r="E61" s="210"/>
      <c r="F61" s="211">
        <f t="shared" si="15"/>
        <v>0</v>
      </c>
      <c r="G61" s="210"/>
      <c r="H61" s="210"/>
      <c r="I61" s="207">
        <f t="shared" si="3"/>
        <v>0</v>
      </c>
      <c r="J61" s="210"/>
      <c r="K61" s="210"/>
      <c r="L61" s="207">
        <f t="shared" si="1"/>
        <v>0</v>
      </c>
      <c r="M61" s="212">
        <f t="shared" si="26"/>
        <v>0</v>
      </c>
    </row>
    <row r="62" spans="1:13" x14ac:dyDescent="0.25">
      <c r="A62" s="216" t="s">
        <v>287</v>
      </c>
      <c r="B62" s="210"/>
      <c r="C62" s="210"/>
      <c r="D62" s="210"/>
      <c r="E62" s="210"/>
      <c r="F62" s="211">
        <f t="shared" si="15"/>
        <v>0</v>
      </c>
      <c r="G62" s="210"/>
      <c r="H62" s="210"/>
      <c r="I62" s="207">
        <f t="shared" si="3"/>
        <v>0</v>
      </c>
      <c r="J62" s="210"/>
      <c r="K62" s="210"/>
      <c r="L62" s="207">
        <f t="shared" si="1"/>
        <v>0</v>
      </c>
      <c r="M62" s="212">
        <f t="shared" si="26"/>
        <v>0</v>
      </c>
    </row>
    <row r="63" spans="1:13" x14ac:dyDescent="0.25">
      <c r="A63" s="243" t="s">
        <v>319</v>
      </c>
      <c r="B63" s="209">
        <f>SUM(B64:B65)</f>
        <v>0</v>
      </c>
      <c r="C63" s="209">
        <f>SUM(C64:C65)</f>
        <v>0</v>
      </c>
      <c r="D63" s="209">
        <f t="shared" ref="D63:E63" si="28">SUM(D64:D65)</f>
        <v>0</v>
      </c>
      <c r="E63" s="209">
        <f t="shared" si="28"/>
        <v>0</v>
      </c>
      <c r="F63" s="208">
        <f t="shared" si="15"/>
        <v>0</v>
      </c>
      <c r="G63" s="209">
        <f>SUM(G64:G65)</f>
        <v>0</v>
      </c>
      <c r="H63" s="209">
        <f>SUM(H64:H65)</f>
        <v>0</v>
      </c>
      <c r="I63" s="207">
        <f t="shared" si="3"/>
        <v>0</v>
      </c>
      <c r="J63" s="209">
        <f>SUM(J64:J65)</f>
        <v>0</v>
      </c>
      <c r="K63" s="209">
        <f>SUM(K64:K65)</f>
        <v>0</v>
      </c>
      <c r="L63" s="207">
        <f t="shared" si="1"/>
        <v>0</v>
      </c>
      <c r="M63" s="209">
        <f t="shared" si="26"/>
        <v>0</v>
      </c>
    </row>
    <row r="64" spans="1:13" x14ac:dyDescent="0.25">
      <c r="A64" s="216" t="s">
        <v>239</v>
      </c>
      <c r="B64" s="210"/>
      <c r="C64" s="210"/>
      <c r="D64" s="210"/>
      <c r="E64" s="210"/>
      <c r="F64" s="211">
        <f t="shared" si="15"/>
        <v>0</v>
      </c>
      <c r="G64" s="210"/>
      <c r="H64" s="210"/>
      <c r="I64" s="207">
        <f t="shared" si="3"/>
        <v>0</v>
      </c>
      <c r="J64" s="210"/>
      <c r="K64" s="210"/>
      <c r="L64" s="207">
        <f t="shared" si="1"/>
        <v>0</v>
      </c>
      <c r="M64" s="212">
        <f t="shared" si="26"/>
        <v>0</v>
      </c>
    </row>
    <row r="65" spans="1:13" x14ac:dyDescent="0.25">
      <c r="A65" s="216" t="s">
        <v>287</v>
      </c>
      <c r="B65" s="210"/>
      <c r="C65" s="210"/>
      <c r="D65" s="210"/>
      <c r="E65" s="210"/>
      <c r="F65" s="211">
        <f t="shared" si="15"/>
        <v>0</v>
      </c>
      <c r="G65" s="210"/>
      <c r="H65" s="210"/>
      <c r="I65" s="207">
        <f t="shared" si="3"/>
        <v>0</v>
      </c>
      <c r="J65" s="210"/>
      <c r="K65" s="210"/>
      <c r="L65" s="207">
        <f t="shared" si="1"/>
        <v>0</v>
      </c>
      <c r="M65" s="212">
        <f t="shared" si="26"/>
        <v>0</v>
      </c>
    </row>
    <row r="66" spans="1:13" x14ac:dyDescent="0.25">
      <c r="A66" s="242" t="s">
        <v>286</v>
      </c>
      <c r="B66" s="217">
        <f>B67</f>
        <v>0</v>
      </c>
      <c r="C66" s="217">
        <f t="shared" ref="C66:E66" si="29">C67</f>
        <v>0</v>
      </c>
      <c r="D66" s="217">
        <f t="shared" si="29"/>
        <v>0</v>
      </c>
      <c r="E66" s="217">
        <f t="shared" si="29"/>
        <v>0</v>
      </c>
      <c r="F66" s="217">
        <f t="shared" si="15"/>
        <v>0</v>
      </c>
      <c r="G66" s="217">
        <f>G67</f>
        <v>0</v>
      </c>
      <c r="H66" s="217">
        <f t="shared" ref="H66" si="30">H67</f>
        <v>0</v>
      </c>
      <c r="I66" s="207">
        <f>+G66-H66</f>
        <v>0</v>
      </c>
      <c r="J66" s="217">
        <f>J67</f>
        <v>0</v>
      </c>
      <c r="K66" s="217">
        <f t="shared" ref="K66" si="31">K67</f>
        <v>0</v>
      </c>
      <c r="L66" s="207">
        <f t="shared" si="1"/>
        <v>0</v>
      </c>
      <c r="M66" s="217">
        <f>F66+I66+L66</f>
        <v>0</v>
      </c>
    </row>
    <row r="67" spans="1:13" x14ac:dyDescent="0.25">
      <c r="A67" s="241" t="s">
        <v>307</v>
      </c>
      <c r="B67" s="209">
        <f>SUM(B68:B69)</f>
        <v>0</v>
      </c>
      <c r="C67" s="209">
        <f t="shared" ref="C67:E67" si="32">SUM(C68:C69)</f>
        <v>0</v>
      </c>
      <c r="D67" s="209">
        <f t="shared" si="32"/>
        <v>0</v>
      </c>
      <c r="E67" s="209">
        <f t="shared" si="32"/>
        <v>0</v>
      </c>
      <c r="F67" s="208">
        <f t="shared" si="15"/>
        <v>0</v>
      </c>
      <c r="G67" s="209">
        <f>SUM(G68:G69)</f>
        <v>0</v>
      </c>
      <c r="H67" s="209">
        <f>SUM(H68:H69)</f>
        <v>0</v>
      </c>
      <c r="I67" s="207">
        <f t="shared" si="3"/>
        <v>0</v>
      </c>
      <c r="J67" s="209">
        <f>SUM(J68:J69)</f>
        <v>0</v>
      </c>
      <c r="K67" s="209">
        <f>SUM(K68:K69)</f>
        <v>0</v>
      </c>
      <c r="L67" s="207">
        <f t="shared" si="1"/>
        <v>0</v>
      </c>
      <c r="M67" s="209">
        <f>F67+I67+L67</f>
        <v>0</v>
      </c>
    </row>
    <row r="68" spans="1:13" x14ac:dyDescent="0.25">
      <c r="A68" s="216" t="s">
        <v>239</v>
      </c>
      <c r="B68" s="213"/>
      <c r="C68" s="213"/>
      <c r="D68" s="213"/>
      <c r="E68" s="213"/>
      <c r="F68" s="211">
        <f t="shared" si="15"/>
        <v>0</v>
      </c>
      <c r="G68" s="213"/>
      <c r="H68" s="213"/>
      <c r="I68" s="207">
        <f t="shared" si="3"/>
        <v>0</v>
      </c>
      <c r="J68" s="213"/>
      <c r="K68" s="213"/>
      <c r="L68" s="207">
        <f t="shared" si="1"/>
        <v>0</v>
      </c>
      <c r="M68" s="212">
        <f t="shared" ref="M68:M77" si="33">F68+I68+L68</f>
        <v>0</v>
      </c>
    </row>
    <row r="69" spans="1:13" x14ac:dyDescent="0.25">
      <c r="A69" s="216" t="s">
        <v>287</v>
      </c>
      <c r="B69" s="213"/>
      <c r="C69" s="213"/>
      <c r="D69" s="213"/>
      <c r="E69" s="213"/>
      <c r="F69" s="211">
        <f>SUM(B69:E69)</f>
        <v>0</v>
      </c>
      <c r="G69" s="213"/>
      <c r="H69" s="213"/>
      <c r="I69" s="207">
        <f t="shared" si="3"/>
        <v>0</v>
      </c>
      <c r="J69" s="213"/>
      <c r="K69" s="213"/>
      <c r="L69" s="207">
        <f t="shared" si="1"/>
        <v>0</v>
      </c>
      <c r="M69" s="212">
        <f t="shared" si="33"/>
        <v>0</v>
      </c>
    </row>
    <row r="70" spans="1:13" x14ac:dyDescent="0.25">
      <c r="A70" s="242" t="s">
        <v>316</v>
      </c>
      <c r="B70" s="218"/>
      <c r="C70" s="218"/>
      <c r="D70" s="218"/>
      <c r="E70" s="218"/>
      <c r="F70" s="217">
        <f t="shared" si="15"/>
        <v>0</v>
      </c>
      <c r="G70" s="218"/>
      <c r="H70" s="218"/>
      <c r="I70" s="207">
        <f t="shared" si="3"/>
        <v>0</v>
      </c>
      <c r="J70" s="218"/>
      <c r="K70" s="218"/>
      <c r="L70" s="207">
        <f t="shared" si="1"/>
        <v>0</v>
      </c>
      <c r="M70" s="217">
        <f t="shared" si="33"/>
        <v>0</v>
      </c>
    </row>
    <row r="71" spans="1:13" x14ac:dyDescent="0.25">
      <c r="A71" s="214" t="s">
        <v>36</v>
      </c>
      <c r="B71" s="215"/>
      <c r="C71" s="215"/>
      <c r="D71" s="215"/>
      <c r="E71" s="215"/>
      <c r="F71" s="208">
        <f t="shared" si="15"/>
        <v>0</v>
      </c>
      <c r="G71" s="215"/>
      <c r="H71" s="215"/>
      <c r="I71" s="207">
        <f t="shared" si="3"/>
        <v>0</v>
      </c>
      <c r="J71" s="215"/>
      <c r="K71" s="215"/>
      <c r="L71" s="207">
        <f t="shared" si="1"/>
        <v>0</v>
      </c>
      <c r="M71" s="208">
        <f t="shared" si="33"/>
        <v>0</v>
      </c>
    </row>
    <row r="72" spans="1:13" x14ac:dyDescent="0.25">
      <c r="A72" s="214" t="s">
        <v>37</v>
      </c>
      <c r="B72" s="208">
        <f>SUM(B73:B75)</f>
        <v>0</v>
      </c>
      <c r="C72" s="208">
        <f>SUM(C73:C75)</f>
        <v>0</v>
      </c>
      <c r="D72" s="208">
        <f t="shared" ref="D72:E72" si="34">SUM(D73:D75)</f>
        <v>0</v>
      </c>
      <c r="E72" s="208">
        <f t="shared" si="34"/>
        <v>0</v>
      </c>
      <c r="F72" s="208">
        <f t="shared" si="15"/>
        <v>0</v>
      </c>
      <c r="G72" s="208">
        <f>SUM(G73:G75)</f>
        <v>0</v>
      </c>
      <c r="H72" s="208">
        <f>SUM(H73:H75)</f>
        <v>0</v>
      </c>
      <c r="I72" s="207">
        <f t="shared" si="3"/>
        <v>0</v>
      </c>
      <c r="J72" s="208">
        <f>SUM(J73:J75)</f>
        <v>0</v>
      </c>
      <c r="K72" s="208">
        <f>SUM(K73:K75)</f>
        <v>0</v>
      </c>
      <c r="L72" s="207">
        <f t="shared" si="1"/>
        <v>0</v>
      </c>
      <c r="M72" s="208">
        <f t="shared" si="33"/>
        <v>0</v>
      </c>
    </row>
    <row r="73" spans="1:13" x14ac:dyDescent="0.25">
      <c r="A73" s="216" t="s">
        <v>244</v>
      </c>
      <c r="B73" s="210"/>
      <c r="C73" s="210"/>
      <c r="D73" s="210"/>
      <c r="E73" s="210"/>
      <c r="F73" s="211">
        <f t="shared" si="15"/>
        <v>0</v>
      </c>
      <c r="G73" s="210"/>
      <c r="H73" s="210"/>
      <c r="I73" s="207">
        <f t="shared" si="3"/>
        <v>0</v>
      </c>
      <c r="J73" s="210"/>
      <c r="K73" s="210"/>
      <c r="L73" s="207">
        <f t="shared" si="1"/>
        <v>0</v>
      </c>
      <c r="M73" s="212">
        <f t="shared" si="33"/>
        <v>0</v>
      </c>
    </row>
    <row r="74" spans="1:13" x14ac:dyDescent="0.25">
      <c r="A74" s="216" t="s">
        <v>245</v>
      </c>
      <c r="B74" s="210"/>
      <c r="C74" s="210"/>
      <c r="D74" s="210"/>
      <c r="E74" s="210"/>
      <c r="F74" s="211">
        <f t="shared" si="15"/>
        <v>0</v>
      </c>
      <c r="G74" s="210"/>
      <c r="H74" s="210"/>
      <c r="I74" s="207">
        <f t="shared" si="3"/>
        <v>0</v>
      </c>
      <c r="J74" s="210"/>
      <c r="K74" s="210"/>
      <c r="L74" s="207">
        <f t="shared" si="1"/>
        <v>0</v>
      </c>
      <c r="M74" s="212">
        <f t="shared" si="33"/>
        <v>0</v>
      </c>
    </row>
    <row r="75" spans="1:13" x14ac:dyDescent="0.25">
      <c r="A75" s="216" t="s">
        <v>246</v>
      </c>
      <c r="B75" s="210"/>
      <c r="C75" s="210"/>
      <c r="D75" s="210"/>
      <c r="E75" s="210"/>
      <c r="F75" s="211">
        <f t="shared" si="15"/>
        <v>0</v>
      </c>
      <c r="G75" s="210"/>
      <c r="H75" s="210"/>
      <c r="I75" s="207">
        <f t="shared" si="3"/>
        <v>0</v>
      </c>
      <c r="J75" s="210"/>
      <c r="K75" s="210"/>
      <c r="L75" s="207">
        <f t="shared" ref="L75:L77" si="35">+J75-K75</f>
        <v>0</v>
      </c>
      <c r="M75" s="212">
        <f t="shared" si="33"/>
        <v>0</v>
      </c>
    </row>
    <row r="76" spans="1:13" x14ac:dyDescent="0.25">
      <c r="A76" s="214" t="s">
        <v>38</v>
      </c>
      <c r="B76" s="215"/>
      <c r="C76" s="215"/>
      <c r="D76" s="215"/>
      <c r="E76" s="215"/>
      <c r="F76" s="208">
        <f t="shared" si="15"/>
        <v>0</v>
      </c>
      <c r="G76" s="215"/>
      <c r="H76" s="215"/>
      <c r="I76" s="207">
        <f t="shared" si="3"/>
        <v>0</v>
      </c>
      <c r="J76" s="215"/>
      <c r="K76" s="215"/>
      <c r="L76" s="207">
        <f t="shared" si="35"/>
        <v>0</v>
      </c>
      <c r="M76" s="208">
        <f t="shared" si="33"/>
        <v>0</v>
      </c>
    </row>
    <row r="77" spans="1:13" x14ac:dyDescent="0.25">
      <c r="A77" s="214" t="s">
        <v>39</v>
      </c>
      <c r="B77" s="215"/>
      <c r="C77" s="215"/>
      <c r="D77" s="215"/>
      <c r="E77" s="215"/>
      <c r="F77" s="208">
        <f t="shared" si="15"/>
        <v>0</v>
      </c>
      <c r="G77" s="215"/>
      <c r="H77" s="215"/>
      <c r="I77" s="207">
        <f>+G77-H77</f>
        <v>0</v>
      </c>
      <c r="J77" s="215"/>
      <c r="K77" s="215"/>
      <c r="L77" s="207">
        <f t="shared" si="35"/>
        <v>0</v>
      </c>
      <c r="M77" s="208">
        <f t="shared" si="33"/>
        <v>0</v>
      </c>
    </row>
    <row r="78" spans="1:13" x14ac:dyDescent="0.25">
      <c r="A78" s="240" t="s">
        <v>41</v>
      </c>
      <c r="B78" s="207">
        <f>SUM(B79,B102,B103,B104,B105,B106,B110)</f>
        <v>0</v>
      </c>
      <c r="C78" s="207">
        <f t="shared" ref="C78:F78" si="36">SUM(C79,C102,C103,C104,C105,C106,C110)</f>
        <v>0</v>
      </c>
      <c r="D78" s="207">
        <f t="shared" si="36"/>
        <v>0</v>
      </c>
      <c r="E78" s="207">
        <f t="shared" si="36"/>
        <v>0</v>
      </c>
      <c r="F78" s="207">
        <f t="shared" si="36"/>
        <v>0</v>
      </c>
      <c r="G78" s="207">
        <f>SUM(G79,G102,G103,G104,G105,G106,G110)</f>
        <v>0</v>
      </c>
      <c r="H78" s="207">
        <f t="shared" ref="H78:J78" si="37">SUM(H79,H102,H103,H104,H105,H106,H110)</f>
        <v>0</v>
      </c>
      <c r="I78" s="207">
        <f>+H78-G78</f>
        <v>0</v>
      </c>
      <c r="J78" s="207">
        <f t="shared" si="37"/>
        <v>0</v>
      </c>
      <c r="K78" s="207">
        <f>SUM(K79,K102,K103,K104,K105,K106,K110)</f>
        <v>0</v>
      </c>
      <c r="L78" s="207">
        <f>+K78-J78</f>
        <v>0</v>
      </c>
      <c r="M78" s="207">
        <f>F78+I78+L78</f>
        <v>0</v>
      </c>
    </row>
    <row r="79" spans="1:13" x14ac:dyDescent="0.25">
      <c r="A79" s="214" t="s">
        <v>42</v>
      </c>
      <c r="B79" s="208">
        <f>B80+B92+B93+B94+B95+B96+B100+B101</f>
        <v>0</v>
      </c>
      <c r="C79" s="208">
        <f>C80+C92+C93+C94+C95+C96+C100+C101</f>
        <v>0</v>
      </c>
      <c r="D79" s="208">
        <f t="shared" ref="D79:E79" si="38">D80+D92+D93+D94+D95+D96+D100+D101</f>
        <v>0</v>
      </c>
      <c r="E79" s="208">
        <f t="shared" si="38"/>
        <v>0</v>
      </c>
      <c r="F79" s="208">
        <f t="shared" ref="F79:F111" si="39">SUM(B79:E79)</f>
        <v>0</v>
      </c>
      <c r="G79" s="208">
        <f t="shared" ref="G79:K79" si="40">G80+G92+G93+G94+G95+G96+G100+G101</f>
        <v>0</v>
      </c>
      <c r="H79" s="208">
        <f t="shared" si="40"/>
        <v>0</v>
      </c>
      <c r="I79" s="207">
        <f>+H79-G79</f>
        <v>0</v>
      </c>
      <c r="J79" s="208">
        <f t="shared" si="40"/>
        <v>0</v>
      </c>
      <c r="K79" s="208">
        <f t="shared" si="40"/>
        <v>0</v>
      </c>
      <c r="L79" s="207">
        <f>+K79-J79</f>
        <v>0</v>
      </c>
      <c r="M79" s="208">
        <f>F79+I79+L79</f>
        <v>0</v>
      </c>
    </row>
    <row r="80" spans="1:13" x14ac:dyDescent="0.25">
      <c r="A80" s="220" t="s">
        <v>43</v>
      </c>
      <c r="B80" s="209">
        <f>B81+B86+B91</f>
        <v>0</v>
      </c>
      <c r="C80" s="209">
        <f>C81+C86+C91</f>
        <v>0</v>
      </c>
      <c r="D80" s="209">
        <f t="shared" ref="D80:E80" si="41">D81+D86+D91</f>
        <v>0</v>
      </c>
      <c r="E80" s="209">
        <f t="shared" si="41"/>
        <v>0</v>
      </c>
      <c r="F80" s="208">
        <f t="shared" si="39"/>
        <v>0</v>
      </c>
      <c r="G80" s="209">
        <f>G81+G86+G91</f>
        <v>0</v>
      </c>
      <c r="H80" s="209">
        <f>H81+H86+H91</f>
        <v>0</v>
      </c>
      <c r="I80" s="207">
        <f t="shared" ref="I80:I123" si="42">+H80-G80</f>
        <v>0</v>
      </c>
      <c r="J80" s="209">
        <f>J81+J86+J91</f>
        <v>0</v>
      </c>
      <c r="K80" s="209">
        <f>K81+K86+K91</f>
        <v>0</v>
      </c>
      <c r="L80" s="207">
        <f>+K80-J80</f>
        <v>0</v>
      </c>
      <c r="M80" s="219">
        <f>F80+I80+L80</f>
        <v>0</v>
      </c>
    </row>
    <row r="81" spans="1:13" x14ac:dyDescent="0.25">
      <c r="A81" s="220" t="s">
        <v>44</v>
      </c>
      <c r="B81" s="209">
        <f t="shared" ref="B81" si="43">SUM(B82:B85)</f>
        <v>0</v>
      </c>
      <c r="C81" s="209">
        <f t="shared" ref="C81:E81" si="44">SUM(C82:C85)</f>
        <v>0</v>
      </c>
      <c r="D81" s="209">
        <f t="shared" si="44"/>
        <v>0</v>
      </c>
      <c r="E81" s="209">
        <f t="shared" si="44"/>
        <v>0</v>
      </c>
      <c r="F81" s="208">
        <f t="shared" si="39"/>
        <v>0</v>
      </c>
      <c r="G81" s="209">
        <f>SUM(G82:G85)</f>
        <v>0</v>
      </c>
      <c r="H81" s="209">
        <f>SUM(H82:H85)</f>
        <v>0</v>
      </c>
      <c r="I81" s="207">
        <f>+H81-G81</f>
        <v>0</v>
      </c>
      <c r="J81" s="209">
        <f>SUM(J82:J85)</f>
        <v>0</v>
      </c>
      <c r="K81" s="209">
        <f>SUM(K82:K85)</f>
        <v>0</v>
      </c>
      <c r="L81" s="207">
        <f>+K81-J81</f>
        <v>0</v>
      </c>
      <c r="M81" s="219">
        <f>F81+I81+L81</f>
        <v>0</v>
      </c>
    </row>
    <row r="82" spans="1:13" x14ac:dyDescent="0.25">
      <c r="A82" s="244" t="s">
        <v>247</v>
      </c>
      <c r="B82" s="210"/>
      <c r="C82" s="210"/>
      <c r="D82" s="210"/>
      <c r="E82" s="210"/>
      <c r="F82" s="211">
        <f t="shared" si="39"/>
        <v>0</v>
      </c>
      <c r="G82" s="210"/>
      <c r="H82" s="210"/>
      <c r="I82" s="207">
        <f t="shared" si="42"/>
        <v>0</v>
      </c>
      <c r="J82" s="210"/>
      <c r="K82" s="210"/>
      <c r="L82" s="207">
        <f>+K82-J82</f>
        <v>0</v>
      </c>
      <c r="M82" s="213">
        <f>F82+I82+L82</f>
        <v>0</v>
      </c>
    </row>
    <row r="83" spans="1:13" x14ac:dyDescent="0.25">
      <c r="A83" s="223" t="s">
        <v>248</v>
      </c>
      <c r="B83" s="210"/>
      <c r="C83" s="210"/>
      <c r="D83" s="210"/>
      <c r="E83" s="210"/>
      <c r="F83" s="211">
        <f t="shared" si="39"/>
        <v>0</v>
      </c>
      <c r="G83" s="210"/>
      <c r="H83" s="210"/>
      <c r="I83" s="207">
        <f t="shared" si="42"/>
        <v>0</v>
      </c>
      <c r="J83" s="210"/>
      <c r="K83" s="210"/>
      <c r="L83" s="207">
        <f t="shared" ref="L83:L123" si="45">+K83-J83</f>
        <v>0</v>
      </c>
      <c r="M83" s="213">
        <f t="shared" ref="M83:M146" si="46">F83+I83+L83</f>
        <v>0</v>
      </c>
    </row>
    <row r="84" spans="1:13" x14ac:dyDescent="0.25">
      <c r="A84" s="223" t="s">
        <v>249</v>
      </c>
      <c r="B84" s="210"/>
      <c r="C84" s="210"/>
      <c r="D84" s="210"/>
      <c r="E84" s="210"/>
      <c r="F84" s="211">
        <f t="shared" si="39"/>
        <v>0</v>
      </c>
      <c r="G84" s="210"/>
      <c r="H84" s="210"/>
      <c r="I84" s="207">
        <f t="shared" si="42"/>
        <v>0</v>
      </c>
      <c r="J84" s="210"/>
      <c r="K84" s="210"/>
      <c r="L84" s="207">
        <f t="shared" si="45"/>
        <v>0</v>
      </c>
      <c r="M84" s="213">
        <f t="shared" si="46"/>
        <v>0</v>
      </c>
    </row>
    <row r="85" spans="1:13" x14ac:dyDescent="0.25">
      <c r="A85" s="223" t="s">
        <v>250</v>
      </c>
      <c r="B85" s="210"/>
      <c r="C85" s="210"/>
      <c r="D85" s="210"/>
      <c r="E85" s="210"/>
      <c r="F85" s="211">
        <f t="shared" si="39"/>
        <v>0</v>
      </c>
      <c r="G85" s="210"/>
      <c r="H85" s="210"/>
      <c r="I85" s="207">
        <f t="shared" si="42"/>
        <v>0</v>
      </c>
      <c r="J85" s="210"/>
      <c r="K85" s="210"/>
      <c r="L85" s="207">
        <f t="shared" si="45"/>
        <v>0</v>
      </c>
      <c r="M85" s="213">
        <f t="shared" si="46"/>
        <v>0</v>
      </c>
    </row>
    <row r="86" spans="1:13" x14ac:dyDescent="0.25">
      <c r="A86" s="220" t="s">
        <v>45</v>
      </c>
      <c r="B86" s="209">
        <f t="shared" ref="B86:E86" si="47">SUM(B87:B90)</f>
        <v>0</v>
      </c>
      <c r="C86" s="209">
        <f t="shared" si="47"/>
        <v>0</v>
      </c>
      <c r="D86" s="209">
        <f t="shared" si="47"/>
        <v>0</v>
      </c>
      <c r="E86" s="209">
        <f t="shared" si="47"/>
        <v>0</v>
      </c>
      <c r="F86" s="208">
        <f t="shared" si="39"/>
        <v>0</v>
      </c>
      <c r="G86" s="209">
        <f>SUM(G87:G90)</f>
        <v>0</v>
      </c>
      <c r="H86" s="209">
        <f>SUM(H87:H90)</f>
        <v>0</v>
      </c>
      <c r="I86" s="207">
        <f t="shared" si="42"/>
        <v>0</v>
      </c>
      <c r="J86" s="209">
        <f>SUM(J87:J90)</f>
        <v>0</v>
      </c>
      <c r="K86" s="209">
        <f>SUM(K87:K90)</f>
        <v>0</v>
      </c>
      <c r="L86" s="207">
        <f t="shared" si="45"/>
        <v>0</v>
      </c>
      <c r="M86" s="219">
        <f>F86+I86+L86</f>
        <v>0</v>
      </c>
    </row>
    <row r="87" spans="1:13" x14ac:dyDescent="0.25">
      <c r="A87" s="223" t="s">
        <v>247</v>
      </c>
      <c r="B87" s="210"/>
      <c r="C87" s="210"/>
      <c r="D87" s="210"/>
      <c r="E87" s="210"/>
      <c r="F87" s="211">
        <f t="shared" si="39"/>
        <v>0</v>
      </c>
      <c r="G87" s="210"/>
      <c r="H87" s="210"/>
      <c r="I87" s="207">
        <f t="shared" si="42"/>
        <v>0</v>
      </c>
      <c r="J87" s="210"/>
      <c r="K87" s="210"/>
      <c r="L87" s="207">
        <f t="shared" si="45"/>
        <v>0</v>
      </c>
      <c r="M87" s="213">
        <f t="shared" si="46"/>
        <v>0</v>
      </c>
    </row>
    <row r="88" spans="1:13" x14ac:dyDescent="0.25">
      <c r="A88" s="223" t="s">
        <v>248</v>
      </c>
      <c r="B88" s="210"/>
      <c r="C88" s="210"/>
      <c r="D88" s="210"/>
      <c r="E88" s="210"/>
      <c r="F88" s="211">
        <f t="shared" si="39"/>
        <v>0</v>
      </c>
      <c r="G88" s="210"/>
      <c r="H88" s="210"/>
      <c r="I88" s="207">
        <f t="shared" si="42"/>
        <v>0</v>
      </c>
      <c r="J88" s="210"/>
      <c r="K88" s="210"/>
      <c r="L88" s="207">
        <f t="shared" si="45"/>
        <v>0</v>
      </c>
      <c r="M88" s="213">
        <f t="shared" si="46"/>
        <v>0</v>
      </c>
    </row>
    <row r="89" spans="1:13" x14ac:dyDescent="0.25">
      <c r="A89" s="223" t="s">
        <v>249</v>
      </c>
      <c r="B89" s="210"/>
      <c r="C89" s="210"/>
      <c r="D89" s="210"/>
      <c r="E89" s="210"/>
      <c r="F89" s="211">
        <f t="shared" si="39"/>
        <v>0</v>
      </c>
      <c r="G89" s="210"/>
      <c r="H89" s="210"/>
      <c r="I89" s="207">
        <f t="shared" si="42"/>
        <v>0</v>
      </c>
      <c r="J89" s="210"/>
      <c r="K89" s="210"/>
      <c r="L89" s="207">
        <f t="shared" si="45"/>
        <v>0</v>
      </c>
      <c r="M89" s="213">
        <f t="shared" si="46"/>
        <v>0</v>
      </c>
    </row>
    <row r="90" spans="1:13" x14ac:dyDescent="0.25">
      <c r="A90" s="223" t="s">
        <v>250</v>
      </c>
      <c r="B90" s="210"/>
      <c r="C90" s="210"/>
      <c r="D90" s="210"/>
      <c r="E90" s="210"/>
      <c r="F90" s="211">
        <f t="shared" si="39"/>
        <v>0</v>
      </c>
      <c r="G90" s="210"/>
      <c r="H90" s="210"/>
      <c r="I90" s="207">
        <f t="shared" si="42"/>
        <v>0</v>
      </c>
      <c r="J90" s="210"/>
      <c r="K90" s="210"/>
      <c r="L90" s="207">
        <f t="shared" si="45"/>
        <v>0</v>
      </c>
      <c r="M90" s="213">
        <f t="shared" si="46"/>
        <v>0</v>
      </c>
    </row>
    <row r="91" spans="1:13" ht="30" x14ac:dyDescent="0.25">
      <c r="A91" s="220" t="s">
        <v>46</v>
      </c>
      <c r="B91" s="215"/>
      <c r="C91" s="215"/>
      <c r="D91" s="210"/>
      <c r="E91" s="210"/>
      <c r="F91" s="208">
        <f t="shared" si="39"/>
        <v>0</v>
      </c>
      <c r="G91" s="215"/>
      <c r="H91" s="215"/>
      <c r="I91" s="207">
        <f t="shared" si="42"/>
        <v>0</v>
      </c>
      <c r="J91" s="215"/>
      <c r="K91" s="215"/>
      <c r="L91" s="207">
        <f t="shared" si="45"/>
        <v>0</v>
      </c>
      <c r="M91" s="219">
        <f t="shared" si="46"/>
        <v>0</v>
      </c>
    </row>
    <row r="92" spans="1:13" x14ac:dyDescent="0.25">
      <c r="A92" s="220" t="s">
        <v>47</v>
      </c>
      <c r="B92" s="215"/>
      <c r="C92" s="215"/>
      <c r="D92" s="215"/>
      <c r="E92" s="215"/>
      <c r="F92" s="208">
        <f t="shared" si="39"/>
        <v>0</v>
      </c>
      <c r="G92" s="215"/>
      <c r="H92" s="215"/>
      <c r="I92" s="207">
        <f t="shared" si="42"/>
        <v>0</v>
      </c>
      <c r="J92" s="215"/>
      <c r="K92" s="215"/>
      <c r="L92" s="207">
        <f t="shared" si="45"/>
        <v>0</v>
      </c>
      <c r="M92" s="219">
        <f t="shared" si="46"/>
        <v>0</v>
      </c>
    </row>
    <row r="93" spans="1:13" ht="30" x14ac:dyDescent="0.25">
      <c r="A93" s="221" t="s">
        <v>48</v>
      </c>
      <c r="B93" s="215"/>
      <c r="C93" s="215"/>
      <c r="D93" s="215"/>
      <c r="E93" s="215"/>
      <c r="F93" s="208">
        <f t="shared" si="39"/>
        <v>0</v>
      </c>
      <c r="G93" s="215"/>
      <c r="H93" s="215"/>
      <c r="I93" s="207">
        <f t="shared" si="42"/>
        <v>0</v>
      </c>
      <c r="J93" s="215"/>
      <c r="K93" s="215"/>
      <c r="L93" s="207">
        <f>+K93-J93</f>
        <v>0</v>
      </c>
      <c r="M93" s="219">
        <f t="shared" si="46"/>
        <v>0</v>
      </c>
    </row>
    <row r="94" spans="1:13" x14ac:dyDescent="0.25">
      <c r="A94" s="245" t="s">
        <v>49</v>
      </c>
      <c r="B94" s="215"/>
      <c r="C94" s="215"/>
      <c r="D94" s="215"/>
      <c r="E94" s="215"/>
      <c r="F94" s="208">
        <f t="shared" si="39"/>
        <v>0</v>
      </c>
      <c r="G94" s="215"/>
      <c r="H94" s="215"/>
      <c r="I94" s="207">
        <f t="shared" si="42"/>
        <v>0</v>
      </c>
      <c r="J94" s="215"/>
      <c r="K94" s="215"/>
      <c r="L94" s="207">
        <f>+K94-J94</f>
        <v>0</v>
      </c>
      <c r="M94" s="219">
        <f t="shared" si="46"/>
        <v>0</v>
      </c>
    </row>
    <row r="95" spans="1:13" x14ac:dyDescent="0.25">
      <c r="A95" s="221" t="s">
        <v>50</v>
      </c>
      <c r="B95" s="215"/>
      <c r="C95" s="215"/>
      <c r="D95" s="215"/>
      <c r="E95" s="215"/>
      <c r="F95" s="208">
        <f t="shared" si="39"/>
        <v>0</v>
      </c>
      <c r="G95" s="215"/>
      <c r="H95" s="215"/>
      <c r="I95" s="207">
        <f t="shared" si="42"/>
        <v>0</v>
      </c>
      <c r="J95" s="215"/>
      <c r="K95" s="215"/>
      <c r="L95" s="207">
        <f>+K95-J95</f>
        <v>0</v>
      </c>
      <c r="M95" s="219">
        <f t="shared" si="46"/>
        <v>0</v>
      </c>
    </row>
    <row r="96" spans="1:13" ht="30" x14ac:dyDescent="0.25">
      <c r="A96" s="245" t="s">
        <v>51</v>
      </c>
      <c r="B96" s="222">
        <f>B97+B98+B99</f>
        <v>0</v>
      </c>
      <c r="C96" s="222">
        <f>C97+C98+C99</f>
        <v>0</v>
      </c>
      <c r="D96" s="222">
        <f t="shared" ref="D96:E96" si="48">D97+D98+D99</f>
        <v>0</v>
      </c>
      <c r="E96" s="222">
        <f t="shared" si="48"/>
        <v>0</v>
      </c>
      <c r="F96" s="208">
        <f t="shared" si="39"/>
        <v>0</v>
      </c>
      <c r="G96" s="222">
        <f>G97+G98+G99</f>
        <v>0</v>
      </c>
      <c r="H96" s="222">
        <f>H97+H98+H99</f>
        <v>0</v>
      </c>
      <c r="I96" s="207">
        <f t="shared" si="42"/>
        <v>0</v>
      </c>
      <c r="J96" s="222">
        <f>J97+J98+J99</f>
        <v>0</v>
      </c>
      <c r="K96" s="222">
        <f>K97+K98+K99</f>
        <v>0</v>
      </c>
      <c r="L96" s="207">
        <f t="shared" si="45"/>
        <v>0</v>
      </c>
      <c r="M96" s="219">
        <f t="shared" si="46"/>
        <v>0</v>
      </c>
    </row>
    <row r="97" spans="1:13" x14ac:dyDescent="0.25">
      <c r="A97" s="216" t="s">
        <v>305</v>
      </c>
      <c r="B97" s="210"/>
      <c r="C97" s="210"/>
      <c r="D97" s="210"/>
      <c r="E97" s="210"/>
      <c r="F97" s="211">
        <f t="shared" si="39"/>
        <v>0</v>
      </c>
      <c r="G97" s="210"/>
      <c r="H97" s="210"/>
      <c r="I97" s="207">
        <f t="shared" si="42"/>
        <v>0</v>
      </c>
      <c r="J97" s="210"/>
      <c r="K97" s="210"/>
      <c r="L97" s="207">
        <f t="shared" si="45"/>
        <v>0</v>
      </c>
      <c r="M97" s="213">
        <f t="shared" si="46"/>
        <v>0</v>
      </c>
    </row>
    <row r="98" spans="1:13" x14ac:dyDescent="0.25">
      <c r="A98" s="216" t="s">
        <v>306</v>
      </c>
      <c r="B98" s="210"/>
      <c r="C98" s="210"/>
      <c r="D98" s="210"/>
      <c r="E98" s="210"/>
      <c r="F98" s="211">
        <f t="shared" si="39"/>
        <v>0</v>
      </c>
      <c r="G98" s="210"/>
      <c r="H98" s="210"/>
      <c r="I98" s="207">
        <f t="shared" si="42"/>
        <v>0</v>
      </c>
      <c r="J98" s="210"/>
      <c r="K98" s="210"/>
      <c r="L98" s="207">
        <f t="shared" si="45"/>
        <v>0</v>
      </c>
      <c r="M98" s="213">
        <f t="shared" si="46"/>
        <v>0</v>
      </c>
    </row>
    <row r="99" spans="1:13" ht="45" x14ac:dyDescent="0.25">
      <c r="A99" s="223" t="s">
        <v>251</v>
      </c>
      <c r="B99" s="210"/>
      <c r="C99" s="210"/>
      <c r="D99" s="210"/>
      <c r="E99" s="210"/>
      <c r="F99" s="211">
        <f t="shared" si="39"/>
        <v>0</v>
      </c>
      <c r="G99" s="210"/>
      <c r="H99" s="210"/>
      <c r="I99" s="207">
        <f t="shared" si="42"/>
        <v>0</v>
      </c>
      <c r="J99" s="210"/>
      <c r="K99" s="210"/>
      <c r="L99" s="207">
        <f t="shared" si="45"/>
        <v>0</v>
      </c>
      <c r="M99" s="213">
        <f t="shared" si="46"/>
        <v>0</v>
      </c>
    </row>
    <row r="100" spans="1:13" ht="30" x14ac:dyDescent="0.25">
      <c r="A100" s="221" t="s">
        <v>0</v>
      </c>
      <c r="B100" s="215"/>
      <c r="C100" s="215"/>
      <c r="D100" s="215"/>
      <c r="E100" s="215"/>
      <c r="F100" s="208">
        <f t="shared" si="39"/>
        <v>0</v>
      </c>
      <c r="G100" s="215"/>
      <c r="H100" s="215"/>
      <c r="I100" s="207">
        <f t="shared" si="42"/>
        <v>0</v>
      </c>
      <c r="J100" s="215"/>
      <c r="K100" s="215"/>
      <c r="L100" s="207">
        <f t="shared" si="45"/>
        <v>0</v>
      </c>
      <c r="M100" s="219">
        <f t="shared" si="46"/>
        <v>0</v>
      </c>
    </row>
    <row r="101" spans="1:13" x14ac:dyDescent="0.25">
      <c r="A101" s="245" t="s">
        <v>52</v>
      </c>
      <c r="B101" s="215"/>
      <c r="C101" s="215"/>
      <c r="D101" s="215"/>
      <c r="E101" s="215"/>
      <c r="F101" s="208">
        <f t="shared" si="39"/>
        <v>0</v>
      </c>
      <c r="G101" s="215"/>
      <c r="H101" s="215"/>
      <c r="I101" s="207">
        <f t="shared" si="42"/>
        <v>0</v>
      </c>
      <c r="J101" s="215"/>
      <c r="K101" s="215"/>
      <c r="L101" s="207">
        <f t="shared" si="45"/>
        <v>0</v>
      </c>
      <c r="M101" s="219">
        <f t="shared" si="46"/>
        <v>0</v>
      </c>
    </row>
    <row r="102" spans="1:13" x14ac:dyDescent="0.25">
      <c r="A102" s="214" t="s">
        <v>53</v>
      </c>
      <c r="B102" s="215"/>
      <c r="C102" s="215"/>
      <c r="D102" s="215"/>
      <c r="E102" s="215"/>
      <c r="F102" s="208">
        <f t="shared" si="39"/>
        <v>0</v>
      </c>
      <c r="G102" s="215"/>
      <c r="H102" s="215"/>
      <c r="I102" s="207">
        <f t="shared" si="42"/>
        <v>0</v>
      </c>
      <c r="J102" s="215"/>
      <c r="K102" s="215"/>
      <c r="L102" s="207">
        <f t="shared" si="45"/>
        <v>0</v>
      </c>
      <c r="M102" s="208">
        <f t="shared" si="46"/>
        <v>0</v>
      </c>
    </row>
    <row r="103" spans="1:13" ht="30" x14ac:dyDescent="0.25">
      <c r="A103" s="214" t="s">
        <v>18</v>
      </c>
      <c r="B103" s="215"/>
      <c r="C103" s="215"/>
      <c r="D103" s="215"/>
      <c r="E103" s="215"/>
      <c r="F103" s="208">
        <f t="shared" si="39"/>
        <v>0</v>
      </c>
      <c r="G103" s="215"/>
      <c r="H103" s="215"/>
      <c r="I103" s="207">
        <f t="shared" si="42"/>
        <v>0</v>
      </c>
      <c r="J103" s="215"/>
      <c r="K103" s="215"/>
      <c r="L103" s="207">
        <f t="shared" si="45"/>
        <v>0</v>
      </c>
      <c r="M103" s="208">
        <f t="shared" si="46"/>
        <v>0</v>
      </c>
    </row>
    <row r="104" spans="1:13" ht="30" x14ac:dyDescent="0.25">
      <c r="A104" s="214" t="s">
        <v>12</v>
      </c>
      <c r="B104" s="215"/>
      <c r="C104" s="215"/>
      <c r="D104" s="215"/>
      <c r="E104" s="215"/>
      <c r="F104" s="208">
        <f t="shared" si="39"/>
        <v>0</v>
      </c>
      <c r="G104" s="215"/>
      <c r="H104" s="215"/>
      <c r="I104" s="207">
        <f t="shared" si="42"/>
        <v>0</v>
      </c>
      <c r="J104" s="215"/>
      <c r="K104" s="215"/>
      <c r="L104" s="207">
        <f t="shared" si="45"/>
        <v>0</v>
      </c>
      <c r="M104" s="208">
        <f t="shared" si="46"/>
        <v>0</v>
      </c>
    </row>
    <row r="105" spans="1:13" x14ac:dyDescent="0.25">
      <c r="A105" s="214" t="s">
        <v>54</v>
      </c>
      <c r="B105" s="215"/>
      <c r="C105" s="215"/>
      <c r="D105" s="215"/>
      <c r="E105" s="215"/>
      <c r="F105" s="208">
        <f t="shared" si="39"/>
        <v>0</v>
      </c>
      <c r="G105" s="215"/>
      <c r="H105" s="215"/>
      <c r="I105" s="207">
        <f t="shared" si="42"/>
        <v>0</v>
      </c>
      <c r="J105" s="215"/>
      <c r="K105" s="215"/>
      <c r="L105" s="207">
        <f t="shared" si="45"/>
        <v>0</v>
      </c>
      <c r="M105" s="208">
        <f>F105+I105+L105</f>
        <v>0</v>
      </c>
    </row>
    <row r="106" spans="1:13" ht="30" x14ac:dyDescent="0.25">
      <c r="A106" s="214" t="s">
        <v>55</v>
      </c>
      <c r="B106" s="208">
        <f>+B107+B108+B109</f>
        <v>0</v>
      </c>
      <c r="C106" s="208">
        <f>+C107+C108+C109</f>
        <v>0</v>
      </c>
      <c r="D106" s="208">
        <f t="shared" ref="D106:E106" si="49">+D107+D108+D109</f>
        <v>0</v>
      </c>
      <c r="E106" s="208">
        <f t="shared" si="49"/>
        <v>0</v>
      </c>
      <c r="F106" s="208">
        <f t="shared" si="39"/>
        <v>0</v>
      </c>
      <c r="G106" s="208">
        <f>+G107+G108+G109</f>
        <v>0</v>
      </c>
      <c r="H106" s="208">
        <f t="shared" ref="H106:K106" si="50">+H107+H108+H109</f>
        <v>0</v>
      </c>
      <c r="I106" s="207">
        <f t="shared" si="42"/>
        <v>0</v>
      </c>
      <c r="J106" s="208">
        <f t="shared" si="50"/>
        <v>0</v>
      </c>
      <c r="K106" s="208">
        <f t="shared" si="50"/>
        <v>0</v>
      </c>
      <c r="L106" s="207">
        <f>+K106-J106</f>
        <v>0</v>
      </c>
      <c r="M106" s="208">
        <f>F106+I106+L106</f>
        <v>0</v>
      </c>
    </row>
    <row r="107" spans="1:13" x14ac:dyDescent="0.25">
      <c r="A107" s="216" t="s">
        <v>252</v>
      </c>
      <c r="B107" s="210"/>
      <c r="C107" s="210"/>
      <c r="D107" s="210"/>
      <c r="E107" s="210"/>
      <c r="F107" s="211">
        <f t="shared" si="39"/>
        <v>0</v>
      </c>
      <c r="G107" s="210"/>
      <c r="H107" s="210"/>
      <c r="I107" s="207">
        <f t="shared" si="42"/>
        <v>0</v>
      </c>
      <c r="J107" s="210"/>
      <c r="K107" s="210"/>
      <c r="L107" s="207">
        <f t="shared" si="45"/>
        <v>0</v>
      </c>
      <c r="M107" s="213">
        <f t="shared" si="46"/>
        <v>0</v>
      </c>
    </row>
    <row r="108" spans="1:13" x14ac:dyDescent="0.25">
      <c r="A108" s="216" t="s">
        <v>61</v>
      </c>
      <c r="B108" s="210"/>
      <c r="C108" s="210"/>
      <c r="D108" s="210"/>
      <c r="E108" s="210"/>
      <c r="F108" s="211">
        <f t="shared" si="39"/>
        <v>0</v>
      </c>
      <c r="G108" s="210"/>
      <c r="H108" s="210"/>
      <c r="I108" s="207">
        <f t="shared" si="42"/>
        <v>0</v>
      </c>
      <c r="J108" s="210"/>
      <c r="K108" s="210"/>
      <c r="L108" s="207">
        <f t="shared" si="45"/>
        <v>0</v>
      </c>
      <c r="M108" s="213">
        <f t="shared" si="46"/>
        <v>0</v>
      </c>
    </row>
    <row r="109" spans="1:13" ht="45" x14ac:dyDescent="0.25">
      <c r="A109" s="216" t="s">
        <v>253</v>
      </c>
      <c r="B109" s="210"/>
      <c r="C109" s="210"/>
      <c r="D109" s="210"/>
      <c r="E109" s="210"/>
      <c r="F109" s="211">
        <f t="shared" si="39"/>
        <v>0</v>
      </c>
      <c r="G109" s="210"/>
      <c r="H109" s="210"/>
      <c r="I109" s="207">
        <f t="shared" si="42"/>
        <v>0</v>
      </c>
      <c r="J109" s="210"/>
      <c r="K109" s="210"/>
      <c r="L109" s="207">
        <f t="shared" si="45"/>
        <v>0</v>
      </c>
      <c r="M109" s="213">
        <f t="shared" si="46"/>
        <v>0</v>
      </c>
    </row>
    <row r="110" spans="1:13" x14ac:dyDescent="0.25">
      <c r="A110" s="214" t="s">
        <v>56</v>
      </c>
      <c r="B110" s="208">
        <f t="shared" ref="B110" si="51">SUM(B111:B112)</f>
        <v>0</v>
      </c>
      <c r="C110" s="208">
        <f t="shared" ref="C110:E110" si="52">SUM(C111:C112)</f>
        <v>0</v>
      </c>
      <c r="D110" s="208">
        <f t="shared" si="52"/>
        <v>0</v>
      </c>
      <c r="E110" s="208">
        <f t="shared" si="52"/>
        <v>0</v>
      </c>
      <c r="F110" s="208">
        <f t="shared" si="39"/>
        <v>0</v>
      </c>
      <c r="G110" s="208">
        <f>SUM(G111:G112)</f>
        <v>0</v>
      </c>
      <c r="H110" s="208">
        <f>SUM(H111:H112)</f>
        <v>0</v>
      </c>
      <c r="I110" s="207">
        <f t="shared" si="42"/>
        <v>0</v>
      </c>
      <c r="J110" s="208">
        <f>SUM(J111:J112)</f>
        <v>0</v>
      </c>
      <c r="K110" s="208">
        <f>SUM(K111:K112)</f>
        <v>0</v>
      </c>
      <c r="L110" s="207">
        <f>+K110-J110</f>
        <v>0</v>
      </c>
      <c r="M110" s="208">
        <f>F110+I110+L110</f>
        <v>0</v>
      </c>
    </row>
    <row r="111" spans="1:13" x14ac:dyDescent="0.25">
      <c r="A111" s="216" t="s">
        <v>254</v>
      </c>
      <c r="B111" s="210"/>
      <c r="C111" s="210"/>
      <c r="D111" s="210"/>
      <c r="E111" s="210"/>
      <c r="F111" s="211">
        <f t="shared" si="39"/>
        <v>0</v>
      </c>
      <c r="G111" s="210"/>
      <c r="H111" s="210"/>
      <c r="I111" s="207">
        <f t="shared" si="42"/>
        <v>0</v>
      </c>
      <c r="J111" s="210"/>
      <c r="K111" s="210"/>
      <c r="L111" s="207">
        <f>+K111-J111</f>
        <v>0</v>
      </c>
      <c r="M111" s="213">
        <f t="shared" si="46"/>
        <v>0</v>
      </c>
    </row>
    <row r="112" spans="1:13" x14ac:dyDescent="0.25">
      <c r="A112" s="216" t="s">
        <v>255</v>
      </c>
      <c r="B112" s="210"/>
      <c r="C112" s="210"/>
      <c r="D112" s="210"/>
      <c r="E112" s="210"/>
      <c r="F112" s="211">
        <f t="shared" ref="F112:F140" si="53">SUM(B112:E112)</f>
        <v>0</v>
      </c>
      <c r="G112" s="210"/>
      <c r="H112" s="210"/>
      <c r="I112" s="207">
        <f>+H112-G112</f>
        <v>0</v>
      </c>
      <c r="J112" s="210"/>
      <c r="K112" s="210"/>
      <c r="L112" s="207">
        <f>+K112-J112</f>
        <v>0</v>
      </c>
      <c r="M112" s="213">
        <f t="shared" si="46"/>
        <v>0</v>
      </c>
    </row>
    <row r="113" spans="1:13" x14ac:dyDescent="0.25">
      <c r="A113" s="240" t="s">
        <v>58</v>
      </c>
      <c r="B113" s="207">
        <f>SUM(B114:B123)</f>
        <v>0</v>
      </c>
      <c r="C113" s="207">
        <f>SUM(C114:C123)</f>
        <v>0</v>
      </c>
      <c r="D113" s="207">
        <f t="shared" ref="D113:E113" si="54">SUM(D114:D123)</f>
        <v>0</v>
      </c>
      <c r="E113" s="207">
        <f t="shared" si="54"/>
        <v>0</v>
      </c>
      <c r="F113" s="207">
        <f t="shared" si="53"/>
        <v>0</v>
      </c>
      <c r="G113" s="207">
        <f>SUM(G114:G123)</f>
        <v>0</v>
      </c>
      <c r="H113" s="207">
        <f>SUM(H114:H123)</f>
        <v>0</v>
      </c>
      <c r="I113" s="207">
        <f>+H113-G113</f>
        <v>0</v>
      </c>
      <c r="J113" s="207">
        <f>SUM(J114:J123)</f>
        <v>0</v>
      </c>
      <c r="K113" s="207">
        <f>SUM(K114:K123)</f>
        <v>0</v>
      </c>
      <c r="L113" s="207">
        <f>+K113-J113</f>
        <v>0</v>
      </c>
      <c r="M113" s="207">
        <f>F113+I113+L113</f>
        <v>0</v>
      </c>
    </row>
    <row r="114" spans="1:13" x14ac:dyDescent="0.25">
      <c r="A114" s="246" t="s">
        <v>59</v>
      </c>
      <c r="B114" s="210"/>
      <c r="C114" s="210"/>
      <c r="D114" s="210"/>
      <c r="E114" s="210"/>
      <c r="F114" s="211">
        <f t="shared" si="53"/>
        <v>0</v>
      </c>
      <c r="G114" s="210"/>
      <c r="H114" s="210"/>
      <c r="I114" s="207">
        <f t="shared" si="42"/>
        <v>0</v>
      </c>
      <c r="J114" s="210"/>
      <c r="K114" s="210"/>
      <c r="L114" s="207">
        <f t="shared" si="45"/>
        <v>0</v>
      </c>
      <c r="M114" s="213">
        <f t="shared" si="46"/>
        <v>0</v>
      </c>
    </row>
    <row r="115" spans="1:13" x14ac:dyDescent="0.25">
      <c r="A115" s="246" t="s">
        <v>60</v>
      </c>
      <c r="B115" s="210"/>
      <c r="C115" s="210"/>
      <c r="D115" s="210"/>
      <c r="E115" s="210"/>
      <c r="F115" s="211">
        <f t="shared" si="53"/>
        <v>0</v>
      </c>
      <c r="G115" s="224"/>
      <c r="H115" s="224"/>
      <c r="I115" s="207">
        <f t="shared" si="42"/>
        <v>0</v>
      </c>
      <c r="J115" s="224"/>
      <c r="K115" s="224"/>
      <c r="L115" s="207">
        <f>+K115-J115</f>
        <v>0</v>
      </c>
      <c r="M115" s="213">
        <f t="shared" si="46"/>
        <v>0</v>
      </c>
    </row>
    <row r="116" spans="1:13" x14ac:dyDescent="0.25">
      <c r="A116" s="216" t="s">
        <v>61</v>
      </c>
      <c r="B116" s="210"/>
      <c r="C116" s="210"/>
      <c r="D116" s="210"/>
      <c r="E116" s="210"/>
      <c r="F116" s="211">
        <f t="shared" si="53"/>
        <v>0</v>
      </c>
      <c r="G116" s="210"/>
      <c r="H116" s="210"/>
      <c r="I116" s="207">
        <f t="shared" si="42"/>
        <v>0</v>
      </c>
      <c r="J116" s="210"/>
      <c r="K116" s="210"/>
      <c r="L116" s="207">
        <f t="shared" si="45"/>
        <v>0</v>
      </c>
      <c r="M116" s="213">
        <f t="shared" si="46"/>
        <v>0</v>
      </c>
    </row>
    <row r="117" spans="1:13" x14ac:dyDescent="0.25">
      <c r="A117" s="216" t="s">
        <v>62</v>
      </c>
      <c r="B117" s="210"/>
      <c r="C117" s="210"/>
      <c r="D117" s="210"/>
      <c r="E117" s="210"/>
      <c r="F117" s="211">
        <f t="shared" si="53"/>
        <v>0</v>
      </c>
      <c r="G117" s="210"/>
      <c r="H117" s="210"/>
      <c r="I117" s="207">
        <f t="shared" si="42"/>
        <v>0</v>
      </c>
      <c r="J117" s="210"/>
      <c r="K117" s="210"/>
      <c r="L117" s="207">
        <f t="shared" si="45"/>
        <v>0</v>
      </c>
      <c r="M117" s="213">
        <f t="shared" si="46"/>
        <v>0</v>
      </c>
    </row>
    <row r="118" spans="1:13" x14ac:dyDescent="0.25">
      <c r="A118" s="246" t="s">
        <v>63</v>
      </c>
      <c r="B118" s="210"/>
      <c r="C118" s="210"/>
      <c r="D118" s="210"/>
      <c r="E118" s="210"/>
      <c r="F118" s="211">
        <f t="shared" si="53"/>
        <v>0</v>
      </c>
      <c r="G118" s="210"/>
      <c r="H118" s="210"/>
      <c r="I118" s="207">
        <f t="shared" si="42"/>
        <v>0</v>
      </c>
      <c r="J118" s="210"/>
      <c r="K118" s="210"/>
      <c r="L118" s="207">
        <f t="shared" si="45"/>
        <v>0</v>
      </c>
      <c r="M118" s="213">
        <f t="shared" si="46"/>
        <v>0</v>
      </c>
    </row>
    <row r="119" spans="1:13" x14ac:dyDescent="0.25">
      <c r="A119" s="246" t="s">
        <v>144</v>
      </c>
      <c r="B119" s="210"/>
      <c r="C119" s="210"/>
      <c r="D119" s="210"/>
      <c r="E119" s="210"/>
      <c r="F119" s="211">
        <f t="shared" si="53"/>
        <v>0</v>
      </c>
      <c r="G119" s="210"/>
      <c r="H119" s="210"/>
      <c r="I119" s="207">
        <f t="shared" si="42"/>
        <v>0</v>
      </c>
      <c r="J119" s="210"/>
      <c r="K119" s="210"/>
      <c r="L119" s="207">
        <f t="shared" si="45"/>
        <v>0</v>
      </c>
      <c r="M119" s="213">
        <f t="shared" si="46"/>
        <v>0</v>
      </c>
    </row>
    <row r="120" spans="1:13" x14ac:dyDescent="0.25">
      <c r="A120" s="246" t="s">
        <v>65</v>
      </c>
      <c r="B120" s="210"/>
      <c r="C120" s="210"/>
      <c r="D120" s="210"/>
      <c r="E120" s="210"/>
      <c r="F120" s="211">
        <f t="shared" si="53"/>
        <v>0</v>
      </c>
      <c r="G120" s="210"/>
      <c r="H120" s="210"/>
      <c r="I120" s="207">
        <f t="shared" si="42"/>
        <v>0</v>
      </c>
      <c r="J120" s="210"/>
      <c r="K120" s="210"/>
      <c r="L120" s="207">
        <f t="shared" si="45"/>
        <v>0</v>
      </c>
      <c r="M120" s="213">
        <f t="shared" si="46"/>
        <v>0</v>
      </c>
    </row>
    <row r="121" spans="1:13" x14ac:dyDescent="0.25">
      <c r="A121" s="216" t="s">
        <v>66</v>
      </c>
      <c r="B121" s="210"/>
      <c r="C121" s="210"/>
      <c r="D121" s="210"/>
      <c r="E121" s="210"/>
      <c r="F121" s="211">
        <f t="shared" si="53"/>
        <v>0</v>
      </c>
      <c r="G121" s="210"/>
      <c r="H121" s="210"/>
      <c r="I121" s="207">
        <f t="shared" si="42"/>
        <v>0</v>
      </c>
      <c r="J121" s="210"/>
      <c r="K121" s="210"/>
      <c r="L121" s="207">
        <f t="shared" si="45"/>
        <v>0</v>
      </c>
      <c r="M121" s="213">
        <f t="shared" si="46"/>
        <v>0</v>
      </c>
    </row>
    <row r="122" spans="1:13" x14ac:dyDescent="0.25">
      <c r="A122" s="216" t="s">
        <v>67</v>
      </c>
      <c r="B122" s="210"/>
      <c r="C122" s="210"/>
      <c r="D122" s="210"/>
      <c r="E122" s="210"/>
      <c r="F122" s="211">
        <f t="shared" si="53"/>
        <v>0</v>
      </c>
      <c r="G122" s="210"/>
      <c r="H122" s="210"/>
      <c r="I122" s="207">
        <f t="shared" si="42"/>
        <v>0</v>
      </c>
      <c r="J122" s="210"/>
      <c r="K122" s="210"/>
      <c r="L122" s="207">
        <f t="shared" si="45"/>
        <v>0</v>
      </c>
      <c r="M122" s="213">
        <f t="shared" si="46"/>
        <v>0</v>
      </c>
    </row>
    <row r="123" spans="1:13" x14ac:dyDescent="0.25">
      <c r="A123" s="216" t="s">
        <v>13</v>
      </c>
      <c r="B123" s="210"/>
      <c r="C123" s="210"/>
      <c r="D123" s="210"/>
      <c r="E123" s="210"/>
      <c r="F123" s="211">
        <f t="shared" si="53"/>
        <v>0</v>
      </c>
      <c r="G123" s="210"/>
      <c r="H123" s="210"/>
      <c r="I123" s="207">
        <f t="shared" si="42"/>
        <v>0</v>
      </c>
      <c r="J123" s="210"/>
      <c r="K123" s="210"/>
      <c r="L123" s="207">
        <f t="shared" si="45"/>
        <v>0</v>
      </c>
      <c r="M123" s="213">
        <f t="shared" si="46"/>
        <v>0</v>
      </c>
    </row>
    <row r="124" spans="1:13" x14ac:dyDescent="0.25">
      <c r="A124" s="240" t="s">
        <v>256</v>
      </c>
      <c r="B124" s="225">
        <f t="shared" ref="B124:E124" si="55">B125+B129</f>
        <v>0</v>
      </c>
      <c r="C124" s="225">
        <f t="shared" si="55"/>
        <v>0</v>
      </c>
      <c r="D124" s="225">
        <f t="shared" si="55"/>
        <v>0</v>
      </c>
      <c r="E124" s="225">
        <f t="shared" si="55"/>
        <v>0</v>
      </c>
      <c r="F124" s="225">
        <f t="shared" si="53"/>
        <v>0</v>
      </c>
      <c r="G124" s="225">
        <f>G125+G129</f>
        <v>0</v>
      </c>
      <c r="H124" s="225">
        <f>H125+H129</f>
        <v>0</v>
      </c>
      <c r="I124" s="207">
        <f t="shared" ref="I124:I140" si="56">+G124-H124</f>
        <v>0</v>
      </c>
      <c r="J124" s="225">
        <f>J125+J129</f>
        <v>0</v>
      </c>
      <c r="K124" s="225">
        <f>K125+K129</f>
        <v>0</v>
      </c>
      <c r="L124" s="207">
        <f>+J124-K124</f>
        <v>0</v>
      </c>
      <c r="M124" s="207">
        <f>F124+I124+L124</f>
        <v>0</v>
      </c>
    </row>
    <row r="125" spans="1:13" x14ac:dyDescent="0.25">
      <c r="A125" s="214" t="s">
        <v>72</v>
      </c>
      <c r="B125" s="208">
        <f t="shared" ref="B125:E125" si="57">SUM(B126:B128)</f>
        <v>0</v>
      </c>
      <c r="C125" s="208">
        <f t="shared" si="57"/>
        <v>0</v>
      </c>
      <c r="D125" s="208">
        <f t="shared" si="57"/>
        <v>0</v>
      </c>
      <c r="E125" s="208">
        <f t="shared" si="57"/>
        <v>0</v>
      </c>
      <c r="F125" s="208">
        <f t="shared" si="53"/>
        <v>0</v>
      </c>
      <c r="G125" s="208">
        <f>SUM(G126:G128)</f>
        <v>0</v>
      </c>
      <c r="H125" s="208">
        <f>SUM(H126:H128)</f>
        <v>0</v>
      </c>
      <c r="I125" s="207">
        <f>+G125-H125</f>
        <v>0</v>
      </c>
      <c r="J125" s="208">
        <f>SUM(J126:J128)</f>
        <v>0</v>
      </c>
      <c r="K125" s="208">
        <f>SUM(K126:K128)</f>
        <v>0</v>
      </c>
      <c r="L125" s="207">
        <f>+J125-K125</f>
        <v>0</v>
      </c>
      <c r="M125" s="208">
        <f t="shared" si="46"/>
        <v>0</v>
      </c>
    </row>
    <row r="126" spans="1:13" ht="30" x14ac:dyDescent="0.25">
      <c r="A126" s="216" t="s">
        <v>257</v>
      </c>
      <c r="B126" s="210"/>
      <c r="C126" s="210"/>
      <c r="D126" s="210"/>
      <c r="E126" s="210"/>
      <c r="F126" s="211">
        <f t="shared" si="53"/>
        <v>0</v>
      </c>
      <c r="G126" s="210"/>
      <c r="H126" s="210"/>
      <c r="I126" s="207">
        <f t="shared" si="56"/>
        <v>0</v>
      </c>
      <c r="J126" s="210"/>
      <c r="K126" s="210"/>
      <c r="L126" s="207">
        <f>+J126-K126</f>
        <v>0</v>
      </c>
      <c r="M126" s="213">
        <f t="shared" si="46"/>
        <v>0</v>
      </c>
    </row>
    <row r="127" spans="1:13" ht="30" x14ac:dyDescent="0.25">
      <c r="A127" s="216" t="s">
        <v>258</v>
      </c>
      <c r="B127" s="210"/>
      <c r="C127" s="210"/>
      <c r="D127" s="210"/>
      <c r="E127" s="210"/>
      <c r="F127" s="211">
        <f t="shared" si="53"/>
        <v>0</v>
      </c>
      <c r="G127" s="210"/>
      <c r="H127" s="210"/>
      <c r="I127" s="207">
        <f t="shared" si="56"/>
        <v>0</v>
      </c>
      <c r="J127" s="210"/>
      <c r="K127" s="210"/>
      <c r="L127" s="207">
        <f t="shared" ref="L127:L140" si="58">+J127-K127</f>
        <v>0</v>
      </c>
      <c r="M127" s="213">
        <f t="shared" si="46"/>
        <v>0</v>
      </c>
    </row>
    <row r="128" spans="1:13" x14ac:dyDescent="0.25">
      <c r="A128" s="216" t="s">
        <v>259</v>
      </c>
      <c r="B128" s="210"/>
      <c r="C128" s="210"/>
      <c r="D128" s="210"/>
      <c r="E128" s="210"/>
      <c r="F128" s="211">
        <f t="shared" si="53"/>
        <v>0</v>
      </c>
      <c r="G128" s="210"/>
      <c r="H128" s="210"/>
      <c r="I128" s="207">
        <f t="shared" si="56"/>
        <v>0</v>
      </c>
      <c r="J128" s="210"/>
      <c r="K128" s="210"/>
      <c r="L128" s="207">
        <f>+J128-K128</f>
        <v>0</v>
      </c>
      <c r="M128" s="213">
        <f>F128+I128+L128</f>
        <v>0</v>
      </c>
    </row>
    <row r="129" spans="1:13" x14ac:dyDescent="0.25">
      <c r="A129" s="214" t="s">
        <v>73</v>
      </c>
      <c r="B129" s="208">
        <f>SUM(B130:B140)</f>
        <v>0</v>
      </c>
      <c r="C129" s="208">
        <f>SUM(C130:C140)</f>
        <v>0</v>
      </c>
      <c r="D129" s="208">
        <f t="shared" ref="D129:E129" si="59">SUM(D130:D140)</f>
        <v>0</v>
      </c>
      <c r="E129" s="208">
        <f t="shared" si="59"/>
        <v>0</v>
      </c>
      <c r="F129" s="208">
        <f t="shared" si="53"/>
        <v>0</v>
      </c>
      <c r="G129" s="208">
        <f t="shared" ref="G129:H129" si="60">SUM(G130:G140)</f>
        <v>0</v>
      </c>
      <c r="H129" s="208">
        <f t="shared" si="60"/>
        <v>0</v>
      </c>
      <c r="I129" s="207">
        <f>+G129-H129</f>
        <v>0</v>
      </c>
      <c r="J129" s="208">
        <f t="shared" ref="J129:K129" si="61">SUM(J130:J140)</f>
        <v>0</v>
      </c>
      <c r="K129" s="208">
        <f t="shared" si="61"/>
        <v>0</v>
      </c>
      <c r="L129" s="207">
        <f>+J129-K129</f>
        <v>0</v>
      </c>
      <c r="M129" s="208">
        <f>F129+I129+L129</f>
        <v>0</v>
      </c>
    </row>
    <row r="130" spans="1:13" x14ac:dyDescent="0.25">
      <c r="A130" s="216" t="s">
        <v>260</v>
      </c>
      <c r="B130" s="210"/>
      <c r="C130" s="210"/>
      <c r="D130" s="210"/>
      <c r="E130" s="210"/>
      <c r="F130" s="211">
        <f t="shared" si="53"/>
        <v>0</v>
      </c>
      <c r="G130" s="210"/>
      <c r="H130" s="210"/>
      <c r="I130" s="207">
        <f t="shared" si="56"/>
        <v>0</v>
      </c>
      <c r="J130" s="210"/>
      <c r="K130" s="210"/>
      <c r="L130" s="207">
        <f t="shared" si="58"/>
        <v>0</v>
      </c>
      <c r="M130" s="213">
        <f t="shared" si="46"/>
        <v>0</v>
      </c>
    </row>
    <row r="131" spans="1:13" x14ac:dyDescent="0.25">
      <c r="A131" s="216" t="s">
        <v>261</v>
      </c>
      <c r="B131" s="210"/>
      <c r="C131" s="210"/>
      <c r="D131" s="210"/>
      <c r="E131" s="210"/>
      <c r="F131" s="211">
        <f t="shared" si="53"/>
        <v>0</v>
      </c>
      <c r="G131" s="210"/>
      <c r="H131" s="210"/>
      <c r="I131" s="207">
        <f t="shared" si="56"/>
        <v>0</v>
      </c>
      <c r="J131" s="210"/>
      <c r="K131" s="210"/>
      <c r="L131" s="207">
        <f t="shared" si="58"/>
        <v>0</v>
      </c>
      <c r="M131" s="213">
        <f t="shared" si="46"/>
        <v>0</v>
      </c>
    </row>
    <row r="132" spans="1:13" x14ac:dyDescent="0.25">
      <c r="A132" s="216" t="s">
        <v>262</v>
      </c>
      <c r="B132" s="210"/>
      <c r="C132" s="210"/>
      <c r="D132" s="210"/>
      <c r="E132" s="210"/>
      <c r="F132" s="211">
        <f t="shared" si="53"/>
        <v>0</v>
      </c>
      <c r="G132" s="210"/>
      <c r="H132" s="210"/>
      <c r="I132" s="207">
        <f t="shared" si="56"/>
        <v>0</v>
      </c>
      <c r="J132" s="210"/>
      <c r="K132" s="210"/>
      <c r="L132" s="207">
        <f t="shared" si="58"/>
        <v>0</v>
      </c>
      <c r="M132" s="213">
        <f t="shared" si="46"/>
        <v>0</v>
      </c>
    </row>
    <row r="133" spans="1:13" ht="30" x14ac:dyDescent="0.25">
      <c r="A133" s="216" t="s">
        <v>263</v>
      </c>
      <c r="B133" s="210"/>
      <c r="C133" s="210"/>
      <c r="D133" s="210"/>
      <c r="E133" s="210"/>
      <c r="F133" s="211">
        <f t="shared" si="53"/>
        <v>0</v>
      </c>
      <c r="G133" s="210"/>
      <c r="H133" s="210"/>
      <c r="I133" s="207">
        <f t="shared" si="56"/>
        <v>0</v>
      </c>
      <c r="J133" s="210"/>
      <c r="K133" s="210"/>
      <c r="L133" s="207">
        <f t="shared" si="58"/>
        <v>0</v>
      </c>
      <c r="M133" s="213">
        <f t="shared" si="46"/>
        <v>0</v>
      </c>
    </row>
    <row r="134" spans="1:13" x14ac:dyDescent="0.25">
      <c r="A134" s="216" t="s">
        <v>264</v>
      </c>
      <c r="B134" s="210"/>
      <c r="C134" s="210"/>
      <c r="D134" s="210"/>
      <c r="E134" s="210"/>
      <c r="F134" s="211">
        <f t="shared" si="53"/>
        <v>0</v>
      </c>
      <c r="G134" s="210"/>
      <c r="H134" s="210"/>
      <c r="I134" s="207">
        <f t="shared" si="56"/>
        <v>0</v>
      </c>
      <c r="J134" s="210"/>
      <c r="K134" s="210"/>
      <c r="L134" s="207">
        <f t="shared" si="58"/>
        <v>0</v>
      </c>
      <c r="M134" s="213">
        <f t="shared" si="46"/>
        <v>0</v>
      </c>
    </row>
    <row r="135" spans="1:13" x14ac:dyDescent="0.25">
      <c r="A135" s="216" t="s">
        <v>265</v>
      </c>
      <c r="B135" s="210"/>
      <c r="C135" s="210"/>
      <c r="D135" s="210"/>
      <c r="E135" s="210"/>
      <c r="F135" s="211">
        <f t="shared" si="53"/>
        <v>0</v>
      </c>
      <c r="G135" s="210"/>
      <c r="H135" s="210"/>
      <c r="I135" s="207">
        <f t="shared" si="56"/>
        <v>0</v>
      </c>
      <c r="J135" s="210"/>
      <c r="K135" s="210"/>
      <c r="L135" s="207">
        <f t="shared" si="58"/>
        <v>0</v>
      </c>
      <c r="M135" s="213">
        <f t="shared" si="46"/>
        <v>0</v>
      </c>
    </row>
    <row r="136" spans="1:13" x14ac:dyDescent="0.25">
      <c r="A136" s="216" t="s">
        <v>266</v>
      </c>
      <c r="B136" s="210"/>
      <c r="C136" s="210"/>
      <c r="D136" s="210"/>
      <c r="E136" s="210"/>
      <c r="F136" s="211">
        <f t="shared" si="53"/>
        <v>0</v>
      </c>
      <c r="G136" s="210"/>
      <c r="H136" s="210"/>
      <c r="I136" s="207">
        <f t="shared" si="56"/>
        <v>0</v>
      </c>
      <c r="J136" s="210"/>
      <c r="K136" s="210"/>
      <c r="L136" s="207">
        <f t="shared" si="58"/>
        <v>0</v>
      </c>
      <c r="M136" s="213">
        <f t="shared" si="46"/>
        <v>0</v>
      </c>
    </row>
    <row r="137" spans="1:13" x14ac:dyDescent="0.25">
      <c r="A137" s="216" t="s">
        <v>267</v>
      </c>
      <c r="B137" s="210"/>
      <c r="C137" s="210"/>
      <c r="D137" s="210"/>
      <c r="E137" s="210"/>
      <c r="F137" s="211">
        <f t="shared" si="53"/>
        <v>0</v>
      </c>
      <c r="G137" s="210"/>
      <c r="H137" s="210"/>
      <c r="I137" s="207">
        <f t="shared" si="56"/>
        <v>0</v>
      </c>
      <c r="J137" s="210"/>
      <c r="K137" s="210"/>
      <c r="L137" s="207">
        <f t="shared" si="58"/>
        <v>0</v>
      </c>
      <c r="M137" s="213">
        <f t="shared" si="46"/>
        <v>0</v>
      </c>
    </row>
    <row r="138" spans="1:13" x14ac:dyDescent="0.25">
      <c r="A138" s="216" t="s">
        <v>268</v>
      </c>
      <c r="B138" s="210"/>
      <c r="C138" s="210"/>
      <c r="D138" s="210"/>
      <c r="E138" s="210"/>
      <c r="F138" s="211">
        <f t="shared" si="53"/>
        <v>0</v>
      </c>
      <c r="G138" s="210"/>
      <c r="H138" s="210"/>
      <c r="I138" s="207">
        <f t="shared" si="56"/>
        <v>0</v>
      </c>
      <c r="J138" s="210"/>
      <c r="K138" s="210"/>
      <c r="L138" s="207">
        <f t="shared" si="58"/>
        <v>0</v>
      </c>
      <c r="M138" s="213">
        <f t="shared" si="46"/>
        <v>0</v>
      </c>
    </row>
    <row r="139" spans="1:13" x14ac:dyDescent="0.25">
      <c r="A139" s="216" t="s">
        <v>269</v>
      </c>
      <c r="B139" s="210"/>
      <c r="C139" s="210"/>
      <c r="D139" s="210"/>
      <c r="E139" s="210"/>
      <c r="F139" s="211">
        <f t="shared" si="53"/>
        <v>0</v>
      </c>
      <c r="G139" s="210"/>
      <c r="H139" s="210"/>
      <c r="I139" s="207">
        <f t="shared" si="56"/>
        <v>0</v>
      </c>
      <c r="J139" s="210"/>
      <c r="K139" s="210"/>
      <c r="L139" s="207">
        <f t="shared" si="58"/>
        <v>0</v>
      </c>
      <c r="M139" s="213">
        <f t="shared" si="46"/>
        <v>0</v>
      </c>
    </row>
    <row r="140" spans="1:13" x14ac:dyDescent="0.25">
      <c r="A140" s="216" t="s">
        <v>270</v>
      </c>
      <c r="B140" s="210"/>
      <c r="C140" s="210"/>
      <c r="D140" s="210"/>
      <c r="E140" s="210"/>
      <c r="F140" s="211">
        <f t="shared" si="53"/>
        <v>0</v>
      </c>
      <c r="G140" s="210"/>
      <c r="H140" s="210"/>
      <c r="I140" s="207">
        <f t="shared" si="56"/>
        <v>0</v>
      </c>
      <c r="J140" s="210"/>
      <c r="K140" s="210"/>
      <c r="L140" s="207">
        <f t="shared" si="58"/>
        <v>0</v>
      </c>
      <c r="M140" s="213">
        <f t="shared" si="46"/>
        <v>0</v>
      </c>
    </row>
    <row r="141" spans="1:13" x14ac:dyDescent="0.25">
      <c r="A141" s="240" t="s">
        <v>78</v>
      </c>
      <c r="B141" s="225"/>
      <c r="C141" s="225"/>
      <c r="D141" s="225"/>
      <c r="E141" s="225"/>
      <c r="F141" s="225"/>
      <c r="G141" s="225"/>
      <c r="H141" s="225"/>
      <c r="I141" s="207"/>
      <c r="J141" s="225"/>
      <c r="K141" s="225"/>
      <c r="L141" s="207"/>
      <c r="M141" s="225"/>
    </row>
    <row r="142" spans="1:13" x14ac:dyDescent="0.25">
      <c r="A142" s="214" t="s">
        <v>80</v>
      </c>
      <c r="B142" s="208">
        <f t="shared" ref="B142" si="62">SUM(B143:B148)</f>
        <v>0</v>
      </c>
      <c r="C142" s="208">
        <f t="shared" ref="C142:E142" si="63">SUM(C143:C148)</f>
        <v>0</v>
      </c>
      <c r="D142" s="208">
        <f t="shared" si="63"/>
        <v>0</v>
      </c>
      <c r="E142" s="208">
        <f t="shared" si="63"/>
        <v>0</v>
      </c>
      <c r="F142" s="208">
        <f t="shared" ref="F142:F190" si="64">SUM(B142:E142)</f>
        <v>0</v>
      </c>
      <c r="G142" s="208">
        <f>SUM(G143:G148)</f>
        <v>0</v>
      </c>
      <c r="H142" s="208">
        <f>SUM(H143:H148)</f>
        <v>0</v>
      </c>
      <c r="I142" s="207">
        <f>H142-G142</f>
        <v>0</v>
      </c>
      <c r="J142" s="208">
        <f>SUM(J143:J148)</f>
        <v>0</v>
      </c>
      <c r="K142" s="208">
        <f>SUM(K143:K148)</f>
        <v>0</v>
      </c>
      <c r="L142" s="207">
        <f>K142-J142</f>
        <v>0</v>
      </c>
      <c r="M142" s="208">
        <f t="shared" si="46"/>
        <v>0</v>
      </c>
    </row>
    <row r="143" spans="1:13" x14ac:dyDescent="0.25">
      <c r="A143" s="247" t="s">
        <v>81</v>
      </c>
      <c r="B143" s="210"/>
      <c r="C143" s="210"/>
      <c r="D143" s="210"/>
      <c r="E143" s="210"/>
      <c r="F143" s="211">
        <f t="shared" si="64"/>
        <v>0</v>
      </c>
      <c r="G143" s="210"/>
      <c r="H143" s="210"/>
      <c r="I143" s="207">
        <f t="shared" ref="I143:I148" si="65">H143-G143</f>
        <v>0</v>
      </c>
      <c r="J143" s="210"/>
      <c r="K143" s="210"/>
      <c r="L143" s="207">
        <f t="shared" ref="L143:L148" si="66">K143-J143</f>
        <v>0</v>
      </c>
      <c r="M143" s="213">
        <f t="shared" si="46"/>
        <v>0</v>
      </c>
    </row>
    <row r="144" spans="1:13" x14ac:dyDescent="0.25">
      <c r="A144" s="226" t="s">
        <v>82</v>
      </c>
      <c r="B144" s="210"/>
      <c r="C144" s="210"/>
      <c r="D144" s="210"/>
      <c r="E144" s="210"/>
      <c r="F144" s="211">
        <f t="shared" si="64"/>
        <v>0</v>
      </c>
      <c r="G144" s="210"/>
      <c r="H144" s="210"/>
      <c r="I144" s="207">
        <f t="shared" si="65"/>
        <v>0</v>
      </c>
      <c r="J144" s="210"/>
      <c r="K144" s="210"/>
      <c r="L144" s="207">
        <f t="shared" si="66"/>
        <v>0</v>
      </c>
      <c r="M144" s="213">
        <f t="shared" si="46"/>
        <v>0</v>
      </c>
    </row>
    <row r="145" spans="1:13" x14ac:dyDescent="0.25">
      <c r="A145" s="226" t="s">
        <v>83</v>
      </c>
      <c r="B145" s="210"/>
      <c r="C145" s="210"/>
      <c r="D145" s="210"/>
      <c r="E145" s="210"/>
      <c r="F145" s="211">
        <f t="shared" si="64"/>
        <v>0</v>
      </c>
      <c r="G145" s="210"/>
      <c r="H145" s="210"/>
      <c r="I145" s="207">
        <f t="shared" si="65"/>
        <v>0</v>
      </c>
      <c r="J145" s="210"/>
      <c r="K145" s="210"/>
      <c r="L145" s="207">
        <f t="shared" si="66"/>
        <v>0</v>
      </c>
      <c r="M145" s="213">
        <f t="shared" si="46"/>
        <v>0</v>
      </c>
    </row>
    <row r="146" spans="1:13" x14ac:dyDescent="0.25">
      <c r="A146" s="226" t="s">
        <v>14</v>
      </c>
      <c r="B146" s="210"/>
      <c r="C146" s="210"/>
      <c r="D146" s="210"/>
      <c r="E146" s="210"/>
      <c r="F146" s="211">
        <f t="shared" si="64"/>
        <v>0</v>
      </c>
      <c r="G146" s="210"/>
      <c r="H146" s="210"/>
      <c r="I146" s="207">
        <f t="shared" si="65"/>
        <v>0</v>
      </c>
      <c r="J146" s="210"/>
      <c r="K146" s="210"/>
      <c r="L146" s="207">
        <f t="shared" si="66"/>
        <v>0</v>
      </c>
      <c r="M146" s="213">
        <f t="shared" si="46"/>
        <v>0</v>
      </c>
    </row>
    <row r="147" spans="1:13" ht="30" x14ac:dyDescent="0.25">
      <c r="A147" s="226" t="s">
        <v>15</v>
      </c>
      <c r="B147" s="210"/>
      <c r="C147" s="210"/>
      <c r="D147" s="210"/>
      <c r="E147" s="210"/>
      <c r="F147" s="211">
        <f t="shared" si="64"/>
        <v>0</v>
      </c>
      <c r="G147" s="210"/>
      <c r="H147" s="210"/>
      <c r="I147" s="207">
        <f t="shared" si="65"/>
        <v>0</v>
      </c>
      <c r="J147" s="210"/>
      <c r="K147" s="210"/>
      <c r="L147" s="207">
        <f t="shared" si="66"/>
        <v>0</v>
      </c>
      <c r="M147" s="213">
        <f t="shared" ref="M147:M189" si="67">F147+I147+L147</f>
        <v>0</v>
      </c>
    </row>
    <row r="148" spans="1:13" x14ac:dyDescent="0.25">
      <c r="A148" s="226" t="s">
        <v>84</v>
      </c>
      <c r="B148" s="210"/>
      <c r="C148" s="210"/>
      <c r="D148" s="210"/>
      <c r="E148" s="210"/>
      <c r="F148" s="211">
        <f t="shared" si="64"/>
        <v>0</v>
      </c>
      <c r="G148" s="210"/>
      <c r="H148" s="210"/>
      <c r="I148" s="207">
        <f t="shared" si="65"/>
        <v>0</v>
      </c>
      <c r="J148" s="210"/>
      <c r="K148" s="210"/>
      <c r="L148" s="207">
        <f t="shared" si="66"/>
        <v>0</v>
      </c>
      <c r="M148" s="213">
        <f t="shared" si="67"/>
        <v>0</v>
      </c>
    </row>
    <row r="149" spans="1:13" x14ac:dyDescent="0.25">
      <c r="A149" s="214" t="s">
        <v>271</v>
      </c>
      <c r="B149" s="208">
        <f t="shared" ref="B149:E149" si="68">SUM(B150:B158)</f>
        <v>0</v>
      </c>
      <c r="C149" s="208">
        <f t="shared" si="68"/>
        <v>0</v>
      </c>
      <c r="D149" s="208">
        <f t="shared" si="68"/>
        <v>0</v>
      </c>
      <c r="E149" s="208">
        <f t="shared" si="68"/>
        <v>0</v>
      </c>
      <c r="F149" s="208">
        <f t="shared" si="64"/>
        <v>0</v>
      </c>
      <c r="G149" s="208">
        <f>SUM(G150:G158)</f>
        <v>0</v>
      </c>
      <c r="H149" s="208">
        <f>SUM(H150:H158)</f>
        <v>0</v>
      </c>
      <c r="I149" s="207">
        <f>+G149-H149</f>
        <v>0</v>
      </c>
      <c r="J149" s="208">
        <f>SUM(J150:J158)</f>
        <v>0</v>
      </c>
      <c r="K149" s="208">
        <f>SUM(K150:K158)</f>
        <v>0</v>
      </c>
      <c r="L149" s="207">
        <f>+J149-K149</f>
        <v>0</v>
      </c>
      <c r="M149" s="208">
        <f>F149+I149+L149</f>
        <v>0</v>
      </c>
    </row>
    <row r="150" spans="1:13" ht="30" x14ac:dyDescent="0.25">
      <c r="A150" s="226" t="s">
        <v>85</v>
      </c>
      <c r="B150" s="210"/>
      <c r="C150" s="210"/>
      <c r="D150" s="210"/>
      <c r="E150" s="210"/>
      <c r="F150" s="211">
        <f t="shared" si="64"/>
        <v>0</v>
      </c>
      <c r="G150" s="210"/>
      <c r="H150" s="210"/>
      <c r="I150" s="207">
        <f t="shared" ref="I150:I186" si="69">+G150-H150</f>
        <v>0</v>
      </c>
      <c r="J150" s="210"/>
      <c r="K150" s="210"/>
      <c r="L150" s="207">
        <f t="shared" ref="L150:L186" si="70">+J150-K150</f>
        <v>0</v>
      </c>
      <c r="M150" s="213">
        <f t="shared" si="67"/>
        <v>0</v>
      </c>
    </row>
    <row r="151" spans="1:13" ht="33.950000000000003" customHeight="1" x14ac:dyDescent="0.25">
      <c r="A151" s="227" t="s">
        <v>86</v>
      </c>
      <c r="B151" s="210"/>
      <c r="C151" s="210"/>
      <c r="D151" s="210"/>
      <c r="E151" s="210"/>
      <c r="F151" s="211">
        <f t="shared" si="64"/>
        <v>0</v>
      </c>
      <c r="G151" s="210"/>
      <c r="H151" s="210"/>
      <c r="I151" s="207">
        <f t="shared" si="69"/>
        <v>0</v>
      </c>
      <c r="J151" s="210"/>
      <c r="K151" s="210"/>
      <c r="L151" s="207">
        <f t="shared" si="70"/>
        <v>0</v>
      </c>
      <c r="M151" s="213">
        <f t="shared" si="67"/>
        <v>0</v>
      </c>
    </row>
    <row r="152" spans="1:13" x14ac:dyDescent="0.25">
      <c r="A152" s="226" t="s">
        <v>87</v>
      </c>
      <c r="B152" s="210"/>
      <c r="C152" s="210"/>
      <c r="D152" s="210"/>
      <c r="E152" s="210"/>
      <c r="F152" s="211">
        <f t="shared" si="64"/>
        <v>0</v>
      </c>
      <c r="G152" s="210"/>
      <c r="H152" s="210"/>
      <c r="I152" s="207">
        <f t="shared" si="69"/>
        <v>0</v>
      </c>
      <c r="J152" s="210"/>
      <c r="K152" s="210"/>
      <c r="L152" s="207">
        <f t="shared" si="70"/>
        <v>0</v>
      </c>
      <c r="M152" s="213">
        <f t="shared" si="67"/>
        <v>0</v>
      </c>
    </row>
    <row r="153" spans="1:13" ht="30" x14ac:dyDescent="0.25">
      <c r="A153" s="226" t="s">
        <v>88</v>
      </c>
      <c r="B153" s="210"/>
      <c r="C153" s="210"/>
      <c r="D153" s="210"/>
      <c r="E153" s="210"/>
      <c r="F153" s="211">
        <f t="shared" si="64"/>
        <v>0</v>
      </c>
      <c r="G153" s="210"/>
      <c r="H153" s="210"/>
      <c r="I153" s="207">
        <f t="shared" si="69"/>
        <v>0</v>
      </c>
      <c r="J153" s="210"/>
      <c r="K153" s="210"/>
      <c r="L153" s="207">
        <f t="shared" si="70"/>
        <v>0</v>
      </c>
      <c r="M153" s="213">
        <f t="shared" si="67"/>
        <v>0</v>
      </c>
    </row>
    <row r="154" spans="1:13" ht="45" x14ac:dyDescent="0.25">
      <c r="A154" s="227" t="s">
        <v>89</v>
      </c>
      <c r="B154" s="210"/>
      <c r="C154" s="210"/>
      <c r="D154" s="210"/>
      <c r="E154" s="210"/>
      <c r="F154" s="211">
        <f t="shared" si="64"/>
        <v>0</v>
      </c>
      <c r="G154" s="210"/>
      <c r="H154" s="210"/>
      <c r="I154" s="207">
        <f t="shared" si="69"/>
        <v>0</v>
      </c>
      <c r="J154" s="210"/>
      <c r="K154" s="210"/>
      <c r="L154" s="207">
        <f t="shared" si="70"/>
        <v>0</v>
      </c>
      <c r="M154" s="213">
        <f t="shared" si="67"/>
        <v>0</v>
      </c>
    </row>
    <row r="155" spans="1:13" x14ac:dyDescent="0.25">
      <c r="A155" s="226" t="s">
        <v>90</v>
      </c>
      <c r="B155" s="210"/>
      <c r="C155" s="210"/>
      <c r="D155" s="210"/>
      <c r="E155" s="210"/>
      <c r="F155" s="211">
        <f t="shared" si="64"/>
        <v>0</v>
      </c>
      <c r="G155" s="210"/>
      <c r="H155" s="210"/>
      <c r="I155" s="207">
        <f t="shared" si="69"/>
        <v>0</v>
      </c>
      <c r="J155" s="210"/>
      <c r="K155" s="210"/>
      <c r="L155" s="207">
        <f t="shared" si="70"/>
        <v>0</v>
      </c>
      <c r="M155" s="213">
        <f t="shared" si="67"/>
        <v>0</v>
      </c>
    </row>
    <row r="156" spans="1:13" ht="30" x14ac:dyDescent="0.25">
      <c r="A156" s="226" t="s">
        <v>91</v>
      </c>
      <c r="B156" s="210"/>
      <c r="C156" s="210"/>
      <c r="D156" s="210"/>
      <c r="E156" s="210"/>
      <c r="F156" s="211">
        <f t="shared" si="64"/>
        <v>0</v>
      </c>
      <c r="G156" s="210"/>
      <c r="H156" s="210"/>
      <c r="I156" s="207">
        <f t="shared" si="69"/>
        <v>0</v>
      </c>
      <c r="J156" s="210"/>
      <c r="K156" s="210"/>
      <c r="L156" s="207">
        <f t="shared" si="70"/>
        <v>0</v>
      </c>
      <c r="M156" s="213">
        <f t="shared" si="67"/>
        <v>0</v>
      </c>
    </row>
    <row r="157" spans="1:13" ht="30" x14ac:dyDescent="0.25">
      <c r="A157" s="226" t="s">
        <v>92</v>
      </c>
      <c r="B157" s="210"/>
      <c r="C157" s="210"/>
      <c r="D157" s="210"/>
      <c r="E157" s="210"/>
      <c r="F157" s="211">
        <f t="shared" si="64"/>
        <v>0</v>
      </c>
      <c r="G157" s="210"/>
      <c r="H157" s="210"/>
      <c r="I157" s="207">
        <f t="shared" si="69"/>
        <v>0</v>
      </c>
      <c r="J157" s="210"/>
      <c r="K157" s="210"/>
      <c r="L157" s="207">
        <f t="shared" si="70"/>
        <v>0</v>
      </c>
      <c r="M157" s="213">
        <f t="shared" si="67"/>
        <v>0</v>
      </c>
    </row>
    <row r="158" spans="1:13" x14ac:dyDescent="0.25">
      <c r="A158" s="226" t="s">
        <v>93</v>
      </c>
      <c r="B158" s="210"/>
      <c r="C158" s="210"/>
      <c r="D158" s="210"/>
      <c r="E158" s="210"/>
      <c r="F158" s="211">
        <f t="shared" si="64"/>
        <v>0</v>
      </c>
      <c r="G158" s="210"/>
      <c r="H158" s="210"/>
      <c r="I158" s="207">
        <f t="shared" si="69"/>
        <v>0</v>
      </c>
      <c r="J158" s="210"/>
      <c r="K158" s="210"/>
      <c r="L158" s="207">
        <f t="shared" si="70"/>
        <v>0</v>
      </c>
      <c r="M158" s="213">
        <f t="shared" si="67"/>
        <v>0</v>
      </c>
    </row>
    <row r="159" spans="1:13" ht="30" x14ac:dyDescent="0.25">
      <c r="A159" s="214" t="s">
        <v>94</v>
      </c>
      <c r="B159" s="208">
        <f>B142-B149</f>
        <v>0</v>
      </c>
      <c r="C159" s="208">
        <f>C142-C149</f>
        <v>0</v>
      </c>
      <c r="D159" s="208">
        <f t="shared" ref="D159:E159" si="71">D142-D149</f>
        <v>0</v>
      </c>
      <c r="E159" s="208">
        <f t="shared" si="71"/>
        <v>0</v>
      </c>
      <c r="F159" s="208">
        <f t="shared" si="64"/>
        <v>0</v>
      </c>
      <c r="G159" s="208">
        <f>G142+G149</f>
        <v>0</v>
      </c>
      <c r="H159" s="208">
        <f>H142+H149</f>
        <v>0</v>
      </c>
      <c r="I159" s="207">
        <f>+H159-G159</f>
        <v>0</v>
      </c>
      <c r="J159" s="208">
        <f>J142+J149</f>
        <v>0</v>
      </c>
      <c r="K159" s="208">
        <f>K142+K149</f>
        <v>0</v>
      </c>
      <c r="L159" s="207">
        <f>+K159-J159</f>
        <v>0</v>
      </c>
      <c r="M159" s="208">
        <f t="shared" si="67"/>
        <v>0</v>
      </c>
    </row>
    <row r="160" spans="1:13" x14ac:dyDescent="0.25">
      <c r="A160" s="248" t="s">
        <v>95</v>
      </c>
      <c r="B160" s="210"/>
      <c r="C160" s="210"/>
      <c r="D160" s="210"/>
      <c r="E160" s="210"/>
      <c r="F160" s="211">
        <f t="shared" si="64"/>
        <v>0</v>
      </c>
      <c r="G160" s="210"/>
      <c r="H160" s="210"/>
      <c r="I160" s="207">
        <f>+H160-G160</f>
        <v>0</v>
      </c>
      <c r="J160" s="210"/>
      <c r="K160" s="210"/>
      <c r="L160" s="207">
        <f>+K160-J160</f>
        <v>0</v>
      </c>
      <c r="M160" s="213">
        <f t="shared" si="67"/>
        <v>0</v>
      </c>
    </row>
    <row r="161" spans="1:13" x14ac:dyDescent="0.25">
      <c r="A161" s="214" t="s">
        <v>96</v>
      </c>
      <c r="B161" s="208">
        <f>B159+B160</f>
        <v>0</v>
      </c>
      <c r="C161" s="208">
        <f>C159+C160</f>
        <v>0</v>
      </c>
      <c r="D161" s="208">
        <f t="shared" ref="D161:K161" si="72">D159+D160</f>
        <v>0</v>
      </c>
      <c r="E161" s="208">
        <f t="shared" si="72"/>
        <v>0</v>
      </c>
      <c r="F161" s="208">
        <f>SUM(B161:E161)</f>
        <v>0</v>
      </c>
      <c r="G161" s="208">
        <f>G159+G160</f>
        <v>0</v>
      </c>
      <c r="H161" s="208">
        <f t="shared" si="72"/>
        <v>0</v>
      </c>
      <c r="I161" s="207">
        <f>+H161-G161</f>
        <v>0</v>
      </c>
      <c r="J161" s="208">
        <f t="shared" si="72"/>
        <v>0</v>
      </c>
      <c r="K161" s="208">
        <f t="shared" si="72"/>
        <v>0</v>
      </c>
      <c r="L161" s="207">
        <f>+K161-J161</f>
        <v>0</v>
      </c>
      <c r="M161" s="208">
        <f t="shared" si="67"/>
        <v>0</v>
      </c>
    </row>
    <row r="162" spans="1:13" ht="30" x14ac:dyDescent="0.25">
      <c r="A162" s="228" t="s">
        <v>97</v>
      </c>
      <c r="B162" s="219">
        <f t="shared" ref="B162:E162" si="73">SUM(B163:B165)</f>
        <v>0</v>
      </c>
      <c r="C162" s="219">
        <f t="shared" si="73"/>
        <v>0</v>
      </c>
      <c r="D162" s="219">
        <f t="shared" si="73"/>
        <v>0</v>
      </c>
      <c r="E162" s="219">
        <f t="shared" si="73"/>
        <v>0</v>
      </c>
      <c r="F162" s="219">
        <f t="shared" si="64"/>
        <v>0</v>
      </c>
      <c r="G162" s="219">
        <f>SUM(G163:G165)</f>
        <v>0</v>
      </c>
      <c r="H162" s="219">
        <f>SUM(H163:H165)</f>
        <v>0</v>
      </c>
      <c r="I162" s="207">
        <f t="shared" si="69"/>
        <v>0</v>
      </c>
      <c r="J162" s="219">
        <f>SUM(J163:J165)</f>
        <v>0</v>
      </c>
      <c r="K162" s="219">
        <f>SUM(K163:K165)</f>
        <v>0</v>
      </c>
      <c r="L162" s="207">
        <f t="shared" si="70"/>
        <v>0</v>
      </c>
      <c r="M162" s="219">
        <f t="shared" si="67"/>
        <v>0</v>
      </c>
    </row>
    <row r="163" spans="1:13" ht="45" x14ac:dyDescent="0.25">
      <c r="A163" s="229" t="s">
        <v>272</v>
      </c>
      <c r="B163" s="210"/>
      <c r="C163" s="210"/>
      <c r="D163" s="210"/>
      <c r="E163" s="210"/>
      <c r="F163" s="211">
        <f t="shared" si="64"/>
        <v>0</v>
      </c>
      <c r="G163" s="210"/>
      <c r="H163" s="210"/>
      <c r="I163" s="207">
        <f t="shared" si="69"/>
        <v>0</v>
      </c>
      <c r="J163" s="210"/>
      <c r="K163" s="210"/>
      <c r="L163" s="207">
        <f t="shared" si="70"/>
        <v>0</v>
      </c>
      <c r="M163" s="213">
        <f t="shared" si="67"/>
        <v>0</v>
      </c>
    </row>
    <row r="164" spans="1:13" ht="45" x14ac:dyDescent="0.25">
      <c r="A164" s="229" t="s">
        <v>273</v>
      </c>
      <c r="B164" s="210"/>
      <c r="C164" s="210"/>
      <c r="D164" s="210"/>
      <c r="E164" s="210"/>
      <c r="F164" s="211">
        <f t="shared" si="64"/>
        <v>0</v>
      </c>
      <c r="G164" s="210"/>
      <c r="H164" s="210"/>
      <c r="I164" s="207">
        <f t="shared" si="69"/>
        <v>0</v>
      </c>
      <c r="J164" s="210"/>
      <c r="K164" s="210"/>
      <c r="L164" s="207">
        <f t="shared" si="70"/>
        <v>0</v>
      </c>
      <c r="M164" s="213">
        <f t="shared" si="67"/>
        <v>0</v>
      </c>
    </row>
    <row r="165" spans="1:13" ht="30" x14ac:dyDescent="0.25">
      <c r="A165" s="229" t="s">
        <v>274</v>
      </c>
      <c r="B165" s="210"/>
      <c r="C165" s="210"/>
      <c r="D165" s="210"/>
      <c r="E165" s="210"/>
      <c r="F165" s="211">
        <f t="shared" si="64"/>
        <v>0</v>
      </c>
      <c r="G165" s="210"/>
      <c r="H165" s="210"/>
      <c r="I165" s="207">
        <f t="shared" si="69"/>
        <v>0</v>
      </c>
      <c r="J165" s="210"/>
      <c r="K165" s="210"/>
      <c r="L165" s="207">
        <f t="shared" si="70"/>
        <v>0</v>
      </c>
      <c r="M165" s="213">
        <f t="shared" si="67"/>
        <v>0</v>
      </c>
    </row>
    <row r="166" spans="1:13" ht="30" x14ac:dyDescent="0.25">
      <c r="A166" s="214" t="s">
        <v>98</v>
      </c>
      <c r="B166" s="208">
        <f t="shared" ref="B166:E166" si="74">B161-B162</f>
        <v>0</v>
      </c>
      <c r="C166" s="208">
        <f t="shared" si="74"/>
        <v>0</v>
      </c>
      <c r="D166" s="208">
        <f t="shared" si="74"/>
        <v>0</v>
      </c>
      <c r="E166" s="208">
        <f t="shared" si="74"/>
        <v>0</v>
      </c>
      <c r="F166" s="208">
        <f t="shared" si="64"/>
        <v>0</v>
      </c>
      <c r="G166" s="208">
        <f>G161+G162</f>
        <v>0</v>
      </c>
      <c r="H166" s="208">
        <f>H161+H162</f>
        <v>0</v>
      </c>
      <c r="I166" s="207">
        <f>+H166-G166</f>
        <v>0</v>
      </c>
      <c r="J166" s="208">
        <f>J161+J162</f>
        <v>0</v>
      </c>
      <c r="K166" s="208">
        <f>K161+K162</f>
        <v>0</v>
      </c>
      <c r="L166" s="207">
        <f>+K166-J166</f>
        <v>0</v>
      </c>
      <c r="M166" s="208">
        <f t="shared" si="67"/>
        <v>0</v>
      </c>
    </row>
    <row r="167" spans="1:13" x14ac:dyDescent="0.25">
      <c r="A167" s="226" t="s">
        <v>99</v>
      </c>
      <c r="B167" s="210"/>
      <c r="C167" s="210"/>
      <c r="D167" s="210"/>
      <c r="E167" s="210"/>
      <c r="F167" s="211">
        <f t="shared" si="64"/>
        <v>0</v>
      </c>
      <c r="G167" s="230"/>
      <c r="H167" s="230"/>
      <c r="I167" s="207">
        <f>+H167-G167</f>
        <v>0</v>
      </c>
      <c r="J167" s="210"/>
      <c r="K167" s="210"/>
      <c r="L167" s="207">
        <f>+K167-J167</f>
        <v>0</v>
      </c>
      <c r="M167" s="213">
        <f t="shared" si="67"/>
        <v>0</v>
      </c>
    </row>
    <row r="168" spans="1:13" x14ac:dyDescent="0.25">
      <c r="A168" s="214" t="s">
        <v>100</v>
      </c>
      <c r="B168" s="208">
        <f>B166+B167</f>
        <v>0</v>
      </c>
      <c r="C168" s="208">
        <f>C166+C167</f>
        <v>0</v>
      </c>
      <c r="D168" s="208">
        <f t="shared" ref="D168:E168" si="75">D166+D167</f>
        <v>0</v>
      </c>
      <c r="E168" s="208">
        <f t="shared" si="75"/>
        <v>0</v>
      </c>
      <c r="F168" s="208">
        <f t="shared" si="64"/>
        <v>0</v>
      </c>
      <c r="G168" s="208">
        <f>G166+G167</f>
        <v>0</v>
      </c>
      <c r="H168" s="208">
        <f t="shared" ref="H168:J168" si="76">H166+H167</f>
        <v>0</v>
      </c>
      <c r="I168" s="207">
        <f t="shared" ref="I168:I173" si="77">+H168-G168</f>
        <v>0</v>
      </c>
      <c r="J168" s="208">
        <f t="shared" si="76"/>
        <v>0</v>
      </c>
      <c r="K168" s="208">
        <f>K166+K167</f>
        <v>0</v>
      </c>
      <c r="L168" s="207">
        <f t="shared" ref="L168:L173" si="78">+K168-J168</f>
        <v>0</v>
      </c>
      <c r="M168" s="208">
        <f t="shared" si="67"/>
        <v>0</v>
      </c>
    </row>
    <row r="169" spans="1:13" x14ac:dyDescent="0.25">
      <c r="A169" s="226" t="s">
        <v>276</v>
      </c>
      <c r="B169" s="210"/>
      <c r="C169" s="210"/>
      <c r="D169" s="210"/>
      <c r="E169" s="210"/>
      <c r="F169" s="211">
        <f t="shared" si="64"/>
        <v>0</v>
      </c>
      <c r="G169" s="210"/>
      <c r="H169" s="210"/>
      <c r="I169" s="207">
        <f t="shared" si="77"/>
        <v>0</v>
      </c>
      <c r="J169" s="210"/>
      <c r="K169" s="210"/>
      <c r="L169" s="207">
        <f t="shared" si="78"/>
        <v>0</v>
      </c>
      <c r="M169" s="213">
        <f t="shared" si="67"/>
        <v>0</v>
      </c>
    </row>
    <row r="170" spans="1:13" ht="30" x14ac:dyDescent="0.25">
      <c r="A170" s="226" t="s">
        <v>102</v>
      </c>
      <c r="B170" s="210"/>
      <c r="C170" s="210"/>
      <c r="D170" s="210"/>
      <c r="E170" s="210"/>
      <c r="F170" s="211">
        <f t="shared" si="64"/>
        <v>0</v>
      </c>
      <c r="G170" s="210"/>
      <c r="H170" s="210"/>
      <c r="I170" s="207">
        <f t="shared" si="77"/>
        <v>0</v>
      </c>
      <c r="J170" s="210"/>
      <c r="K170" s="210"/>
      <c r="L170" s="207">
        <f t="shared" si="78"/>
        <v>0</v>
      </c>
      <c r="M170" s="213">
        <f t="shared" si="67"/>
        <v>0</v>
      </c>
    </row>
    <row r="171" spans="1:13" ht="30" x14ac:dyDescent="0.25">
      <c r="A171" s="231" t="s">
        <v>103</v>
      </c>
      <c r="B171" s="219">
        <f>B172+B173</f>
        <v>0</v>
      </c>
      <c r="C171" s="219">
        <f>C172+C173</f>
        <v>0</v>
      </c>
      <c r="D171" s="219">
        <f t="shared" ref="D171:E171" si="79">D172+D173</f>
        <v>0</v>
      </c>
      <c r="E171" s="219">
        <f t="shared" si="79"/>
        <v>0</v>
      </c>
      <c r="F171" s="208">
        <f t="shared" si="64"/>
        <v>0</v>
      </c>
      <c r="G171" s="219">
        <f>G172+G173</f>
        <v>0</v>
      </c>
      <c r="H171" s="219">
        <f t="shared" ref="H171" si="80">H172+H173</f>
        <v>0</v>
      </c>
      <c r="I171" s="207">
        <f t="shared" si="77"/>
        <v>0</v>
      </c>
      <c r="J171" s="219">
        <f t="shared" ref="J171:K171" si="81">J172+J173</f>
        <v>0</v>
      </c>
      <c r="K171" s="219">
        <f t="shared" si="81"/>
        <v>0</v>
      </c>
      <c r="L171" s="207">
        <f t="shared" si="78"/>
        <v>0</v>
      </c>
      <c r="M171" s="219">
        <f t="shared" si="67"/>
        <v>0</v>
      </c>
    </row>
    <row r="172" spans="1:13" x14ac:dyDescent="0.25">
      <c r="A172" s="226" t="s">
        <v>277</v>
      </c>
      <c r="B172" s="210"/>
      <c r="C172" s="210"/>
      <c r="D172" s="210"/>
      <c r="E172" s="210"/>
      <c r="F172" s="211">
        <f t="shared" si="64"/>
        <v>0</v>
      </c>
      <c r="G172" s="210"/>
      <c r="H172" s="210"/>
      <c r="I172" s="207">
        <f t="shared" si="77"/>
        <v>0</v>
      </c>
      <c r="J172" s="210"/>
      <c r="K172" s="210"/>
      <c r="L172" s="207">
        <f t="shared" si="78"/>
        <v>0</v>
      </c>
      <c r="M172" s="213">
        <f t="shared" si="67"/>
        <v>0</v>
      </c>
    </row>
    <row r="173" spans="1:13" ht="30" x14ac:dyDescent="0.25">
      <c r="A173" s="226" t="s">
        <v>278</v>
      </c>
      <c r="B173" s="210"/>
      <c r="C173" s="210"/>
      <c r="D173" s="210"/>
      <c r="E173" s="210"/>
      <c r="F173" s="211">
        <f t="shared" si="64"/>
        <v>0</v>
      </c>
      <c r="G173" s="210"/>
      <c r="H173" s="210"/>
      <c r="I173" s="207">
        <f t="shared" si="77"/>
        <v>0</v>
      </c>
      <c r="J173" s="210"/>
      <c r="K173" s="210"/>
      <c r="L173" s="207">
        <f t="shared" si="78"/>
        <v>0</v>
      </c>
      <c r="M173" s="213">
        <f t="shared" si="67"/>
        <v>0</v>
      </c>
    </row>
    <row r="174" spans="1:13" x14ac:dyDescent="0.25">
      <c r="A174" s="241" t="s">
        <v>104</v>
      </c>
      <c r="B174" s="219">
        <f>B175+B176</f>
        <v>0</v>
      </c>
      <c r="C174" s="219">
        <f>C175+C176</f>
        <v>0</v>
      </c>
      <c r="D174" s="219">
        <f t="shared" ref="D174:E174" si="82">D175+D176</f>
        <v>0</v>
      </c>
      <c r="E174" s="219">
        <f t="shared" si="82"/>
        <v>0</v>
      </c>
      <c r="F174" s="219">
        <f t="shared" si="64"/>
        <v>0</v>
      </c>
      <c r="G174" s="219">
        <f t="shared" ref="G174:H174" si="83">G175+G176</f>
        <v>0</v>
      </c>
      <c r="H174" s="219">
        <f t="shared" si="83"/>
        <v>0</v>
      </c>
      <c r="I174" s="207">
        <f t="shared" si="69"/>
        <v>0</v>
      </c>
      <c r="J174" s="219">
        <f>J175+J176</f>
        <v>0</v>
      </c>
      <c r="K174" s="219">
        <f>K175+K176</f>
        <v>0</v>
      </c>
      <c r="L174" s="207">
        <f t="shared" si="70"/>
        <v>0</v>
      </c>
      <c r="M174" s="219">
        <f t="shared" si="67"/>
        <v>0</v>
      </c>
    </row>
    <row r="175" spans="1:13" x14ac:dyDescent="0.25">
      <c r="A175" s="226" t="s">
        <v>279</v>
      </c>
      <c r="B175" s="210"/>
      <c r="C175" s="210"/>
      <c r="D175" s="210"/>
      <c r="E175" s="210"/>
      <c r="F175" s="211">
        <f t="shared" si="64"/>
        <v>0</v>
      </c>
      <c r="G175" s="210"/>
      <c r="H175" s="210"/>
      <c r="I175" s="207">
        <f t="shared" si="69"/>
        <v>0</v>
      </c>
      <c r="J175" s="210"/>
      <c r="K175" s="210"/>
      <c r="L175" s="207">
        <f t="shared" si="70"/>
        <v>0</v>
      </c>
      <c r="M175" s="213">
        <f t="shared" si="67"/>
        <v>0</v>
      </c>
    </row>
    <row r="176" spans="1:13" ht="30" x14ac:dyDescent="0.25">
      <c r="A176" s="226" t="s">
        <v>280</v>
      </c>
      <c r="B176" s="210"/>
      <c r="C176" s="210"/>
      <c r="D176" s="210"/>
      <c r="E176" s="210"/>
      <c r="F176" s="211">
        <f t="shared" si="64"/>
        <v>0</v>
      </c>
      <c r="G176" s="210"/>
      <c r="H176" s="210"/>
      <c r="I176" s="207">
        <f t="shared" si="69"/>
        <v>0</v>
      </c>
      <c r="J176" s="210"/>
      <c r="K176" s="210"/>
      <c r="L176" s="207">
        <f t="shared" si="70"/>
        <v>0</v>
      </c>
      <c r="M176" s="213">
        <f t="shared" si="67"/>
        <v>0</v>
      </c>
    </row>
    <row r="177" spans="1:13" ht="30" x14ac:dyDescent="0.25">
      <c r="A177" s="214" t="s">
        <v>105</v>
      </c>
      <c r="B177" s="208">
        <f>+B168+B169+B170+B171-B174</f>
        <v>0</v>
      </c>
      <c r="C177" s="208">
        <f>+C168+C169+C170+C171-C174</f>
        <v>0</v>
      </c>
      <c r="D177" s="208">
        <f t="shared" ref="D177:E177" si="84">+D168+D169+D170+D171-D174</f>
        <v>0</v>
      </c>
      <c r="E177" s="208">
        <f t="shared" si="84"/>
        <v>0</v>
      </c>
      <c r="F177" s="208">
        <f t="shared" si="64"/>
        <v>0</v>
      </c>
      <c r="G177" s="208">
        <f>+G168+G169+G170+G171+G174</f>
        <v>0</v>
      </c>
      <c r="H177" s="208">
        <f>+H168+H169+H170+H171+H174</f>
        <v>0</v>
      </c>
      <c r="I177" s="207">
        <f>+H177-G177</f>
        <v>0</v>
      </c>
      <c r="J177" s="208">
        <f>+J168+J169+J170+J171+J174</f>
        <v>0</v>
      </c>
      <c r="K177" s="208">
        <f>+K168+K169+K170+K171+K174</f>
        <v>0</v>
      </c>
      <c r="L177" s="207">
        <f>+K177-J177</f>
        <v>0</v>
      </c>
      <c r="M177" s="208">
        <f>F177+I177+L177</f>
        <v>0</v>
      </c>
    </row>
    <row r="178" spans="1:13" x14ac:dyDescent="0.25">
      <c r="A178" s="248" t="s">
        <v>106</v>
      </c>
      <c r="B178" s="210"/>
      <c r="C178" s="210"/>
      <c r="D178" s="210"/>
      <c r="E178" s="210"/>
      <c r="F178" s="211">
        <f t="shared" si="64"/>
        <v>0</v>
      </c>
      <c r="G178" s="210"/>
      <c r="H178" s="210"/>
      <c r="I178" s="207">
        <f>+H178-G178</f>
        <v>0</v>
      </c>
      <c r="J178" s="210"/>
      <c r="K178" s="210"/>
      <c r="L178" s="207">
        <f>+K178-J178</f>
        <v>0</v>
      </c>
      <c r="M178" s="213">
        <f t="shared" si="67"/>
        <v>0</v>
      </c>
    </row>
    <row r="179" spans="1:13" x14ac:dyDescent="0.25">
      <c r="A179" s="214" t="s">
        <v>107</v>
      </c>
      <c r="B179" s="208">
        <f t="shared" ref="B179:E179" si="85">B177+B178</f>
        <v>0</v>
      </c>
      <c r="C179" s="208">
        <f t="shared" si="85"/>
        <v>0</v>
      </c>
      <c r="D179" s="208">
        <f t="shared" si="85"/>
        <v>0</v>
      </c>
      <c r="E179" s="208">
        <f t="shared" si="85"/>
        <v>0</v>
      </c>
      <c r="F179" s="208">
        <f t="shared" si="64"/>
        <v>0</v>
      </c>
      <c r="G179" s="208">
        <f>G177+G178</f>
        <v>0</v>
      </c>
      <c r="H179" s="208">
        <f>H177+H178</f>
        <v>0</v>
      </c>
      <c r="I179" s="207">
        <f>+H179-G179</f>
        <v>0</v>
      </c>
      <c r="J179" s="208">
        <f>J177+J178</f>
        <v>0</v>
      </c>
      <c r="K179" s="208">
        <f>K177+K178</f>
        <v>0</v>
      </c>
      <c r="L179" s="207">
        <f>+K179-J179</f>
        <v>0</v>
      </c>
      <c r="M179" s="208">
        <f t="shared" si="67"/>
        <v>0</v>
      </c>
    </row>
    <row r="180" spans="1:13" x14ac:dyDescent="0.25">
      <c r="A180" s="231" t="s">
        <v>108</v>
      </c>
      <c r="B180" s="219">
        <f>SUM(B181:B185)</f>
        <v>0</v>
      </c>
      <c r="C180" s="219">
        <f>SUM(C181:C185)</f>
        <v>0</v>
      </c>
      <c r="D180" s="219">
        <f t="shared" ref="D180:E180" si="86">SUM(D181:D185)</f>
        <v>0</v>
      </c>
      <c r="E180" s="219">
        <f t="shared" si="86"/>
        <v>0</v>
      </c>
      <c r="F180" s="219">
        <f t="shared" si="64"/>
        <v>0</v>
      </c>
      <c r="G180" s="219">
        <f>SUM(G181:G185)</f>
        <v>0</v>
      </c>
      <c r="H180" s="219">
        <f>SUM(H181:H185)</f>
        <v>0</v>
      </c>
      <c r="I180" s="207">
        <f t="shared" si="69"/>
        <v>0</v>
      </c>
      <c r="J180" s="219">
        <f>SUM(J181:J185)</f>
        <v>0</v>
      </c>
      <c r="K180" s="219">
        <f>SUM(K181:K185)</f>
        <v>0</v>
      </c>
      <c r="L180" s="207">
        <f t="shared" si="70"/>
        <v>0</v>
      </c>
      <c r="M180" s="219">
        <f t="shared" si="67"/>
        <v>0</v>
      </c>
    </row>
    <row r="181" spans="1:13" x14ac:dyDescent="0.25">
      <c r="A181" s="226" t="s">
        <v>281</v>
      </c>
      <c r="B181" s="210"/>
      <c r="C181" s="210"/>
      <c r="D181" s="210"/>
      <c r="E181" s="210"/>
      <c r="F181" s="211">
        <f t="shared" si="64"/>
        <v>0</v>
      </c>
      <c r="G181" s="210"/>
      <c r="H181" s="210"/>
      <c r="I181" s="207">
        <f t="shared" si="69"/>
        <v>0</v>
      </c>
      <c r="J181" s="210"/>
      <c r="K181" s="210"/>
      <c r="L181" s="207">
        <f t="shared" si="70"/>
        <v>0</v>
      </c>
      <c r="M181" s="213">
        <f t="shared" si="67"/>
        <v>0</v>
      </c>
    </row>
    <row r="182" spans="1:13" x14ac:dyDescent="0.25">
      <c r="A182" s="226" t="s">
        <v>282</v>
      </c>
      <c r="B182" s="210"/>
      <c r="C182" s="210"/>
      <c r="D182" s="210"/>
      <c r="E182" s="210"/>
      <c r="F182" s="211">
        <f t="shared" si="64"/>
        <v>0</v>
      </c>
      <c r="G182" s="210"/>
      <c r="H182" s="210"/>
      <c r="I182" s="207">
        <f t="shared" si="69"/>
        <v>0</v>
      </c>
      <c r="J182" s="210"/>
      <c r="K182" s="210"/>
      <c r="L182" s="207">
        <f t="shared" si="70"/>
        <v>0</v>
      </c>
      <c r="M182" s="213">
        <f t="shared" si="67"/>
        <v>0</v>
      </c>
    </row>
    <row r="183" spans="1:13" x14ac:dyDescent="0.25">
      <c r="A183" s="226" t="s">
        <v>283</v>
      </c>
      <c r="B183" s="210"/>
      <c r="C183" s="210"/>
      <c r="D183" s="210"/>
      <c r="E183" s="210"/>
      <c r="F183" s="211">
        <f t="shared" si="64"/>
        <v>0</v>
      </c>
      <c r="G183" s="210"/>
      <c r="H183" s="210"/>
      <c r="I183" s="207">
        <f t="shared" si="69"/>
        <v>0</v>
      </c>
      <c r="J183" s="210"/>
      <c r="K183" s="210"/>
      <c r="L183" s="207">
        <f t="shared" si="70"/>
        <v>0</v>
      </c>
      <c r="M183" s="213">
        <f t="shared" si="67"/>
        <v>0</v>
      </c>
    </row>
    <row r="184" spans="1:13" x14ac:dyDescent="0.25">
      <c r="A184" s="226" t="s">
        <v>284</v>
      </c>
      <c r="B184" s="210"/>
      <c r="C184" s="210"/>
      <c r="D184" s="210"/>
      <c r="E184" s="210"/>
      <c r="F184" s="211">
        <f t="shared" si="64"/>
        <v>0</v>
      </c>
      <c r="G184" s="210"/>
      <c r="H184" s="210"/>
      <c r="I184" s="207">
        <f t="shared" si="69"/>
        <v>0</v>
      </c>
      <c r="J184" s="210"/>
      <c r="K184" s="210"/>
      <c r="L184" s="207">
        <f t="shared" si="70"/>
        <v>0</v>
      </c>
      <c r="M184" s="213">
        <f t="shared" si="67"/>
        <v>0</v>
      </c>
    </row>
    <row r="185" spans="1:13" x14ac:dyDescent="0.25">
      <c r="A185" s="226" t="s">
        <v>285</v>
      </c>
      <c r="B185" s="210"/>
      <c r="C185" s="210"/>
      <c r="D185" s="210"/>
      <c r="E185" s="210"/>
      <c r="F185" s="211">
        <f t="shared" si="64"/>
        <v>0</v>
      </c>
      <c r="G185" s="210"/>
      <c r="H185" s="210"/>
      <c r="I185" s="207">
        <f t="shared" si="69"/>
        <v>0</v>
      </c>
      <c r="J185" s="210"/>
      <c r="K185" s="210"/>
      <c r="L185" s="207">
        <f t="shared" si="70"/>
        <v>0</v>
      </c>
      <c r="M185" s="213">
        <f t="shared" si="67"/>
        <v>0</v>
      </c>
    </row>
    <row r="186" spans="1:13" ht="30" x14ac:dyDescent="0.25">
      <c r="A186" s="231" t="s">
        <v>109</v>
      </c>
      <c r="B186" s="215"/>
      <c r="C186" s="215"/>
      <c r="D186" s="215"/>
      <c r="E186" s="215"/>
      <c r="F186" s="208">
        <f t="shared" si="64"/>
        <v>0</v>
      </c>
      <c r="G186" s="210"/>
      <c r="H186" s="210"/>
      <c r="I186" s="207">
        <f t="shared" si="69"/>
        <v>0</v>
      </c>
      <c r="J186" s="210"/>
      <c r="K186" s="210"/>
      <c r="L186" s="207">
        <f t="shared" si="70"/>
        <v>0</v>
      </c>
      <c r="M186" s="219">
        <f t="shared" si="67"/>
        <v>0</v>
      </c>
    </row>
    <row r="187" spans="1:13" ht="45" x14ac:dyDescent="0.25">
      <c r="A187" s="232" t="s">
        <v>110</v>
      </c>
      <c r="B187" s="208">
        <f>B179-B180-B186</f>
        <v>0</v>
      </c>
      <c r="C187" s="208">
        <f>C179-C180-C186</f>
        <v>0</v>
      </c>
      <c r="D187" s="208">
        <f t="shared" ref="D187:E187" si="87">D179-D180-D186</f>
        <v>0</v>
      </c>
      <c r="E187" s="208">
        <f t="shared" si="87"/>
        <v>0</v>
      </c>
      <c r="F187" s="208">
        <f t="shared" si="64"/>
        <v>0</v>
      </c>
      <c r="G187" s="208">
        <f>G179+G180+G186</f>
        <v>0</v>
      </c>
      <c r="H187" s="208">
        <f>H179+H180+H186</f>
        <v>0</v>
      </c>
      <c r="I187" s="207">
        <f>+H187-G187</f>
        <v>0</v>
      </c>
      <c r="J187" s="208">
        <f>J179+J180+J186</f>
        <v>0</v>
      </c>
      <c r="K187" s="208">
        <f>K179+K180+K186</f>
        <v>0</v>
      </c>
      <c r="L187" s="207">
        <f>+K187-J187</f>
        <v>0</v>
      </c>
      <c r="M187" s="208">
        <f t="shared" si="67"/>
        <v>0</v>
      </c>
    </row>
    <row r="188" spans="1:13" x14ac:dyDescent="0.25">
      <c r="A188" s="226" t="s">
        <v>111</v>
      </c>
      <c r="B188" s="210"/>
      <c r="C188" s="210"/>
      <c r="D188" s="210"/>
      <c r="E188" s="210"/>
      <c r="F188" s="211">
        <f t="shared" si="64"/>
        <v>0</v>
      </c>
      <c r="G188" s="210"/>
      <c r="H188" s="210"/>
      <c r="I188" s="207">
        <f>+G188-H188</f>
        <v>0</v>
      </c>
      <c r="J188" s="210"/>
      <c r="K188" s="210"/>
      <c r="L188" s="207">
        <f>+J188-K188</f>
        <v>0</v>
      </c>
      <c r="M188" s="213">
        <f t="shared" si="67"/>
        <v>0</v>
      </c>
    </row>
    <row r="189" spans="1:13" x14ac:dyDescent="0.25">
      <c r="A189" s="226" t="s">
        <v>112</v>
      </c>
      <c r="B189" s="210"/>
      <c r="C189" s="210"/>
      <c r="D189" s="210"/>
      <c r="E189" s="210"/>
      <c r="F189" s="211">
        <f t="shared" si="64"/>
        <v>0</v>
      </c>
      <c r="G189" s="210"/>
      <c r="H189" s="210"/>
      <c r="I189" s="207">
        <f>+G189-H189</f>
        <v>0</v>
      </c>
      <c r="J189" s="210"/>
      <c r="K189" s="210"/>
      <c r="L189" s="207">
        <f>+J189-K189</f>
        <v>0</v>
      </c>
      <c r="M189" s="213">
        <f t="shared" si="67"/>
        <v>0</v>
      </c>
    </row>
    <row r="190" spans="1:13" x14ac:dyDescent="0.25">
      <c r="A190" s="214" t="s">
        <v>65</v>
      </c>
      <c r="B190" s="208">
        <f t="shared" ref="B190:E190" si="88">B187-B188-B189</f>
        <v>0</v>
      </c>
      <c r="C190" s="208">
        <f t="shared" si="88"/>
        <v>0</v>
      </c>
      <c r="D190" s="208">
        <f t="shared" si="88"/>
        <v>0</v>
      </c>
      <c r="E190" s="208">
        <f t="shared" si="88"/>
        <v>0</v>
      </c>
      <c r="F190" s="208">
        <f t="shared" si="64"/>
        <v>0</v>
      </c>
      <c r="G190" s="208">
        <f>G187+G188+G189</f>
        <v>0</v>
      </c>
      <c r="H190" s="208">
        <f>H187+H188+H189</f>
        <v>0</v>
      </c>
      <c r="I190" s="207">
        <f>+H190-G190</f>
        <v>0</v>
      </c>
      <c r="J190" s="208">
        <f t="shared" ref="J190:K190" si="89">J187+J188+J189</f>
        <v>0</v>
      </c>
      <c r="K190" s="208">
        <f t="shared" si="89"/>
        <v>0</v>
      </c>
      <c r="L190" s="207">
        <f>+K190-J190</f>
        <v>0</v>
      </c>
      <c r="M190" s="208">
        <f>F190+I190+L190</f>
        <v>0</v>
      </c>
    </row>
    <row r="191" spans="1:13" x14ac:dyDescent="0.25">
      <c r="A191" s="231" t="s">
        <v>16</v>
      </c>
      <c r="B191" s="213"/>
      <c r="C191" s="213"/>
      <c r="D191" s="213"/>
      <c r="E191" s="213"/>
      <c r="F191" s="211"/>
      <c r="G191" s="213"/>
      <c r="H191" s="213"/>
      <c r="I191" s="207"/>
      <c r="J191" s="212"/>
      <c r="K191" s="212"/>
      <c r="L191" s="207"/>
      <c r="M191" s="212"/>
    </row>
    <row r="192" spans="1:13" x14ac:dyDescent="0.25">
      <c r="A192" s="226" t="s">
        <v>116</v>
      </c>
      <c r="B192" s="210"/>
      <c r="C192" s="210"/>
      <c r="D192" s="210"/>
      <c r="E192" s="210"/>
      <c r="F192" s="211">
        <f>SUM(B192:E192)</f>
        <v>0</v>
      </c>
      <c r="G192" s="210"/>
      <c r="H192" s="210"/>
      <c r="I192" s="207">
        <f>+H192-G192</f>
        <v>0</v>
      </c>
      <c r="J192" s="210"/>
      <c r="K192" s="210"/>
      <c r="L192" s="207">
        <f>+K192-J192</f>
        <v>0</v>
      </c>
      <c r="M192" s="213">
        <f>F192+I192+L192</f>
        <v>0</v>
      </c>
    </row>
    <row r="193" spans="1:13" x14ac:dyDescent="0.25">
      <c r="A193" s="226" t="s">
        <v>13</v>
      </c>
      <c r="B193" s="210"/>
      <c r="C193" s="210"/>
      <c r="D193" s="210"/>
      <c r="E193" s="210"/>
      <c r="F193" s="211">
        <f>SUM(B193:E193)</f>
        <v>0</v>
      </c>
      <c r="G193" s="210"/>
      <c r="H193" s="210"/>
      <c r="I193" s="207">
        <f>+H193-G193</f>
        <v>0</v>
      </c>
      <c r="J193" s="210"/>
      <c r="K193" s="210"/>
      <c r="L193" s="207">
        <f>+K193-J193</f>
        <v>0</v>
      </c>
      <c r="M193" s="213">
        <f t="shared" ref="M193" si="90">F193+I193+L193</f>
        <v>0</v>
      </c>
    </row>
    <row r="194" spans="1:13" x14ac:dyDescent="0.25">
      <c r="A194" s="240" t="s">
        <v>119</v>
      </c>
      <c r="B194" s="225"/>
      <c r="C194" s="225"/>
      <c r="D194" s="225"/>
      <c r="E194" s="225"/>
      <c r="F194" s="225"/>
      <c r="G194" s="225"/>
      <c r="H194" s="233"/>
      <c r="I194" s="207"/>
      <c r="J194" s="234"/>
      <c r="K194" s="225"/>
      <c r="L194" s="225"/>
      <c r="M194" s="225"/>
    </row>
    <row r="195" spans="1:13" x14ac:dyDescent="0.25">
      <c r="A195" s="214" t="s">
        <v>65</v>
      </c>
      <c r="B195" s="208">
        <f>+B190</f>
        <v>0</v>
      </c>
      <c r="C195" s="208">
        <f t="shared" ref="C195:E195" si="91">+C190</f>
        <v>0</v>
      </c>
      <c r="D195" s="208">
        <f t="shared" si="91"/>
        <v>0</v>
      </c>
      <c r="E195" s="208">
        <f t="shared" si="91"/>
        <v>0</v>
      </c>
      <c r="F195" s="208">
        <f t="shared" ref="F195:F227" si="92">SUM(B195:E195)</f>
        <v>0</v>
      </c>
      <c r="G195" s="208">
        <f>+G190</f>
        <v>0</v>
      </c>
      <c r="H195" s="208">
        <f>+H190</f>
        <v>0</v>
      </c>
      <c r="I195" s="207">
        <f>+H195-G195</f>
        <v>0</v>
      </c>
      <c r="J195" s="208">
        <f>+J190</f>
        <v>0</v>
      </c>
      <c r="K195" s="208">
        <f>+K190</f>
        <v>0</v>
      </c>
      <c r="L195" s="207">
        <f>+K195-J195</f>
        <v>0</v>
      </c>
      <c r="M195" s="208">
        <f>F195+I195+L195</f>
        <v>0</v>
      </c>
    </row>
    <row r="196" spans="1:13" ht="30" x14ac:dyDescent="0.25">
      <c r="A196" s="232" t="s">
        <v>120</v>
      </c>
      <c r="B196" s="208">
        <f>B197+B200+B202+B204+B206</f>
        <v>0</v>
      </c>
      <c r="C196" s="208">
        <f>C197+C200+C202+C204+C206</f>
        <v>0</v>
      </c>
      <c r="D196" s="208">
        <f>D197+D200+D202+D204+D206</f>
        <v>0</v>
      </c>
      <c r="E196" s="208">
        <f t="shared" ref="E196" si="93">E197+E200+E202+E204+E206</f>
        <v>0</v>
      </c>
      <c r="F196" s="208">
        <f t="shared" si="92"/>
        <v>0</v>
      </c>
      <c r="G196" s="208">
        <f>G197+G200+G202+G204+G206</f>
        <v>0</v>
      </c>
      <c r="H196" s="208">
        <f>H197+H200+H202+H204+H206</f>
        <v>0</v>
      </c>
      <c r="I196" s="207">
        <f t="shared" ref="I196:I205" si="94">+H196-G196</f>
        <v>0</v>
      </c>
      <c r="J196" s="208">
        <f t="shared" ref="J196" si="95">J197+J200+J202+J204+J206</f>
        <v>0</v>
      </c>
      <c r="K196" s="208">
        <f>K197+K200+K202+K204+K206</f>
        <v>0</v>
      </c>
      <c r="L196" s="207">
        <f>+K196-J196</f>
        <v>0</v>
      </c>
      <c r="M196" s="219">
        <f>F196+I196+L196</f>
        <v>0</v>
      </c>
    </row>
    <row r="197" spans="1:13" ht="30" x14ac:dyDescent="0.25">
      <c r="A197" s="235" t="s">
        <v>121</v>
      </c>
      <c r="B197" s="219">
        <f t="shared" ref="B197:K197" si="96">B198+B199</f>
        <v>0</v>
      </c>
      <c r="C197" s="219">
        <f t="shared" si="96"/>
        <v>0</v>
      </c>
      <c r="D197" s="219">
        <f t="shared" si="96"/>
        <v>0</v>
      </c>
      <c r="E197" s="219">
        <f t="shared" si="96"/>
        <v>0</v>
      </c>
      <c r="F197" s="208">
        <f t="shared" si="92"/>
        <v>0</v>
      </c>
      <c r="G197" s="219">
        <f t="shared" si="96"/>
        <v>0</v>
      </c>
      <c r="H197" s="219">
        <f t="shared" si="96"/>
        <v>0</v>
      </c>
      <c r="I197" s="207">
        <f t="shared" si="94"/>
        <v>0</v>
      </c>
      <c r="J197" s="219">
        <f t="shared" si="96"/>
        <v>0</v>
      </c>
      <c r="K197" s="219">
        <f t="shared" si="96"/>
        <v>0</v>
      </c>
      <c r="L197" s="207">
        <f t="shared" ref="L197:L207" si="97">+K197-J197</f>
        <v>0</v>
      </c>
      <c r="M197" s="219">
        <f t="shared" ref="M197:M227" si="98">F197+I197+L197</f>
        <v>0</v>
      </c>
    </row>
    <row r="198" spans="1:13" x14ac:dyDescent="0.25">
      <c r="A198" s="249" t="s">
        <v>122</v>
      </c>
      <c r="B198" s="210"/>
      <c r="C198" s="210"/>
      <c r="D198" s="210"/>
      <c r="E198" s="210"/>
      <c r="F198" s="211">
        <f t="shared" si="92"/>
        <v>0</v>
      </c>
      <c r="G198" s="210"/>
      <c r="H198" s="210"/>
      <c r="I198" s="207">
        <f t="shared" si="94"/>
        <v>0</v>
      </c>
      <c r="J198" s="210"/>
      <c r="K198" s="210"/>
      <c r="L198" s="207">
        <f t="shared" si="97"/>
        <v>0</v>
      </c>
      <c r="M198" s="213">
        <f t="shared" si="98"/>
        <v>0</v>
      </c>
    </row>
    <row r="199" spans="1:13" x14ac:dyDescent="0.25">
      <c r="A199" s="249" t="s">
        <v>123</v>
      </c>
      <c r="B199" s="210"/>
      <c r="C199" s="210"/>
      <c r="D199" s="210"/>
      <c r="E199" s="210"/>
      <c r="F199" s="211">
        <f t="shared" si="92"/>
        <v>0</v>
      </c>
      <c r="G199" s="210"/>
      <c r="H199" s="210"/>
      <c r="I199" s="207">
        <f t="shared" si="94"/>
        <v>0</v>
      </c>
      <c r="J199" s="210"/>
      <c r="K199" s="210"/>
      <c r="L199" s="207">
        <f t="shared" si="97"/>
        <v>0</v>
      </c>
      <c r="M199" s="213">
        <f t="shared" si="98"/>
        <v>0</v>
      </c>
    </row>
    <row r="200" spans="1:13" ht="45" x14ac:dyDescent="0.25">
      <c r="A200" s="235" t="s">
        <v>124</v>
      </c>
      <c r="B200" s="219">
        <f>B201</f>
        <v>0</v>
      </c>
      <c r="C200" s="219">
        <f t="shared" ref="C200:E200" si="99">C201</f>
        <v>0</v>
      </c>
      <c r="D200" s="219">
        <f t="shared" si="99"/>
        <v>0</v>
      </c>
      <c r="E200" s="219">
        <f t="shared" si="99"/>
        <v>0</v>
      </c>
      <c r="F200" s="208">
        <f t="shared" si="92"/>
        <v>0</v>
      </c>
      <c r="G200" s="219">
        <f>G201</f>
        <v>0</v>
      </c>
      <c r="H200" s="219">
        <f t="shared" ref="B200:K206" si="100">H201</f>
        <v>0</v>
      </c>
      <c r="I200" s="207">
        <f t="shared" si="94"/>
        <v>0</v>
      </c>
      <c r="J200" s="219">
        <f>J201</f>
        <v>0</v>
      </c>
      <c r="K200" s="219">
        <f>K201</f>
        <v>0</v>
      </c>
      <c r="L200" s="207">
        <f t="shared" si="97"/>
        <v>0</v>
      </c>
      <c r="M200" s="219">
        <f t="shared" si="98"/>
        <v>0</v>
      </c>
    </row>
    <row r="201" spans="1:13" x14ac:dyDescent="0.25">
      <c r="A201" s="238" t="s">
        <v>125</v>
      </c>
      <c r="B201" s="210"/>
      <c r="C201" s="210"/>
      <c r="D201" s="210"/>
      <c r="E201" s="210"/>
      <c r="F201" s="211">
        <f t="shared" si="92"/>
        <v>0</v>
      </c>
      <c r="G201" s="210"/>
      <c r="H201" s="210"/>
      <c r="I201" s="207">
        <f t="shared" si="94"/>
        <v>0</v>
      </c>
      <c r="J201" s="210"/>
      <c r="K201" s="210"/>
      <c r="L201" s="207">
        <f t="shared" si="97"/>
        <v>0</v>
      </c>
      <c r="M201" s="213">
        <f>F201+I201+L201</f>
        <v>0</v>
      </c>
    </row>
    <row r="202" spans="1:13" x14ac:dyDescent="0.25">
      <c r="A202" s="235" t="s">
        <v>126</v>
      </c>
      <c r="B202" s="219">
        <f>B203</f>
        <v>0</v>
      </c>
      <c r="C202" s="219">
        <f t="shared" si="100"/>
        <v>0</v>
      </c>
      <c r="D202" s="219">
        <f t="shared" si="100"/>
        <v>0</v>
      </c>
      <c r="E202" s="219">
        <f t="shared" si="100"/>
        <v>0</v>
      </c>
      <c r="F202" s="208">
        <f t="shared" si="92"/>
        <v>0</v>
      </c>
      <c r="G202" s="219">
        <f t="shared" si="100"/>
        <v>0</v>
      </c>
      <c r="H202" s="219">
        <f t="shared" si="100"/>
        <v>0</v>
      </c>
      <c r="I202" s="207">
        <f t="shared" si="94"/>
        <v>0</v>
      </c>
      <c r="J202" s="219">
        <f>J203</f>
        <v>0</v>
      </c>
      <c r="K202" s="219">
        <f t="shared" si="100"/>
        <v>0</v>
      </c>
      <c r="L202" s="207">
        <f t="shared" si="97"/>
        <v>0</v>
      </c>
      <c r="M202" s="219">
        <f t="shared" si="98"/>
        <v>0</v>
      </c>
    </row>
    <row r="203" spans="1:13" x14ac:dyDescent="0.25">
      <c r="A203" s="249" t="s">
        <v>125</v>
      </c>
      <c r="B203" s="210"/>
      <c r="C203" s="210"/>
      <c r="D203" s="210"/>
      <c r="E203" s="210"/>
      <c r="F203" s="211">
        <f t="shared" si="92"/>
        <v>0</v>
      </c>
      <c r="G203" s="210"/>
      <c r="H203" s="210"/>
      <c r="I203" s="207">
        <f t="shared" si="94"/>
        <v>0</v>
      </c>
      <c r="J203" s="210"/>
      <c r="K203" s="210"/>
      <c r="L203" s="207">
        <f t="shared" si="97"/>
        <v>0</v>
      </c>
      <c r="M203" s="213">
        <f t="shared" si="98"/>
        <v>0</v>
      </c>
    </row>
    <row r="204" spans="1:13" x14ac:dyDescent="0.25">
      <c r="A204" s="235" t="s">
        <v>127</v>
      </c>
      <c r="B204" s="219">
        <f t="shared" si="100"/>
        <v>0</v>
      </c>
      <c r="C204" s="219">
        <f t="shared" si="100"/>
        <v>0</v>
      </c>
      <c r="D204" s="219">
        <f t="shared" si="100"/>
        <v>0</v>
      </c>
      <c r="E204" s="219">
        <f t="shared" si="100"/>
        <v>0</v>
      </c>
      <c r="F204" s="208">
        <f t="shared" si="92"/>
        <v>0</v>
      </c>
      <c r="G204" s="219">
        <f t="shared" si="100"/>
        <v>0</v>
      </c>
      <c r="H204" s="219">
        <f t="shared" si="100"/>
        <v>0</v>
      </c>
      <c r="I204" s="207">
        <f t="shared" si="94"/>
        <v>0</v>
      </c>
      <c r="J204" s="219">
        <f t="shared" si="100"/>
        <v>0</v>
      </c>
      <c r="K204" s="219">
        <f t="shared" si="100"/>
        <v>0</v>
      </c>
      <c r="L204" s="207">
        <f t="shared" si="97"/>
        <v>0</v>
      </c>
      <c r="M204" s="219">
        <f t="shared" si="98"/>
        <v>0</v>
      </c>
    </row>
    <row r="205" spans="1:13" x14ac:dyDescent="0.25">
      <c r="A205" s="249" t="s">
        <v>125</v>
      </c>
      <c r="B205" s="215"/>
      <c r="C205" s="215"/>
      <c r="D205" s="215"/>
      <c r="E205" s="215"/>
      <c r="F205" s="208">
        <f t="shared" si="92"/>
        <v>0</v>
      </c>
      <c r="G205" s="215"/>
      <c r="H205" s="215"/>
      <c r="I205" s="207">
        <f t="shared" si="94"/>
        <v>0</v>
      </c>
      <c r="J205" s="215"/>
      <c r="K205" s="215"/>
      <c r="L205" s="207">
        <f t="shared" si="97"/>
        <v>0</v>
      </c>
      <c r="M205" s="219">
        <f t="shared" si="98"/>
        <v>0</v>
      </c>
    </row>
    <row r="206" spans="1:13" ht="30" x14ac:dyDescent="0.25">
      <c r="A206" s="235" t="s">
        <v>5</v>
      </c>
      <c r="B206" s="219">
        <f>B207</f>
        <v>0</v>
      </c>
      <c r="C206" s="219">
        <f>C207</f>
        <v>0</v>
      </c>
      <c r="D206" s="219">
        <f>D207</f>
        <v>0</v>
      </c>
      <c r="E206" s="219">
        <f>E207</f>
        <v>0</v>
      </c>
      <c r="F206" s="208">
        <f t="shared" si="92"/>
        <v>0</v>
      </c>
      <c r="G206" s="219">
        <f t="shared" si="100"/>
        <v>0</v>
      </c>
      <c r="H206" s="219">
        <f t="shared" si="100"/>
        <v>0</v>
      </c>
      <c r="I206" s="207">
        <f t="shared" ref="I206:I207" si="101">+G206-H206</f>
        <v>0</v>
      </c>
      <c r="J206" s="219">
        <f t="shared" si="100"/>
        <v>0</v>
      </c>
      <c r="K206" s="219">
        <f t="shared" si="100"/>
        <v>0</v>
      </c>
      <c r="L206" s="207">
        <f t="shared" si="97"/>
        <v>0</v>
      </c>
      <c r="M206" s="219">
        <f>F206+I206+L206</f>
        <v>0</v>
      </c>
    </row>
    <row r="207" spans="1:13" ht="30" x14ac:dyDescent="0.25">
      <c r="A207" s="236" t="s">
        <v>128</v>
      </c>
      <c r="B207" s="210"/>
      <c r="C207" s="210"/>
      <c r="D207" s="210"/>
      <c r="E207" s="210"/>
      <c r="F207" s="211">
        <f t="shared" si="92"/>
        <v>0</v>
      </c>
      <c r="G207" s="210"/>
      <c r="H207" s="210"/>
      <c r="I207" s="207">
        <f t="shared" si="101"/>
        <v>0</v>
      </c>
      <c r="J207" s="210"/>
      <c r="K207" s="210"/>
      <c r="L207" s="207">
        <f t="shared" si="97"/>
        <v>0</v>
      </c>
      <c r="M207" s="213">
        <f t="shared" si="98"/>
        <v>0</v>
      </c>
    </row>
    <row r="208" spans="1:13" ht="30" x14ac:dyDescent="0.25">
      <c r="A208" s="232" t="s">
        <v>129</v>
      </c>
      <c r="B208" s="208">
        <f>B209+B213+B217+B221</f>
        <v>0</v>
      </c>
      <c r="C208" s="208">
        <f>C209+C213+C217+C221</f>
        <v>0</v>
      </c>
      <c r="D208" s="208">
        <f t="shared" ref="D208:E208" si="102">D209+D213+D217+D221</f>
        <v>0</v>
      </c>
      <c r="E208" s="208">
        <f t="shared" si="102"/>
        <v>0</v>
      </c>
      <c r="F208" s="208">
        <f t="shared" si="92"/>
        <v>0</v>
      </c>
      <c r="G208" s="208">
        <f t="shared" ref="G208:J208" si="103">G209+G213+G217+G221</f>
        <v>0</v>
      </c>
      <c r="H208" s="208">
        <f t="shared" si="103"/>
        <v>0</v>
      </c>
      <c r="I208" s="207">
        <f t="shared" ref="I208:I220" si="104">+H208-G208</f>
        <v>0</v>
      </c>
      <c r="J208" s="208">
        <f t="shared" si="103"/>
        <v>0</v>
      </c>
      <c r="K208" s="208">
        <f>K209+K213+K217+K221</f>
        <v>0</v>
      </c>
      <c r="L208" s="207">
        <f>+K208-J208</f>
        <v>0</v>
      </c>
      <c r="M208" s="208">
        <f>F208+I208+L208</f>
        <v>0</v>
      </c>
    </row>
    <row r="209" spans="1:13" ht="30" x14ac:dyDescent="0.25">
      <c r="A209" s="237" t="s">
        <v>130</v>
      </c>
      <c r="B209" s="219">
        <f>SUM(B210:B212)</f>
        <v>0</v>
      </c>
      <c r="C209" s="219">
        <f>SUM(C210:C212)</f>
        <v>0</v>
      </c>
      <c r="D209" s="219">
        <f t="shared" ref="D209:E209" si="105">SUM(D210:D212)</f>
        <v>0</v>
      </c>
      <c r="E209" s="219">
        <f t="shared" si="105"/>
        <v>0</v>
      </c>
      <c r="F209" s="208">
        <f t="shared" si="92"/>
        <v>0</v>
      </c>
      <c r="G209" s="219">
        <f t="shared" ref="G209:K209" si="106">SUM(G210:G212)</f>
        <v>0</v>
      </c>
      <c r="H209" s="219">
        <f t="shared" si="106"/>
        <v>0</v>
      </c>
      <c r="I209" s="207">
        <f t="shared" si="104"/>
        <v>0</v>
      </c>
      <c r="J209" s="219">
        <f t="shared" si="106"/>
        <v>0</v>
      </c>
      <c r="K209" s="219">
        <f t="shared" si="106"/>
        <v>0</v>
      </c>
      <c r="L209" s="207">
        <f t="shared" ref="L209:L220" si="107">+K209-J209</f>
        <v>0</v>
      </c>
      <c r="M209" s="219">
        <f t="shared" si="98"/>
        <v>0</v>
      </c>
    </row>
    <row r="210" spans="1:13" x14ac:dyDescent="0.25">
      <c r="A210" s="238" t="s">
        <v>125</v>
      </c>
      <c r="B210" s="210"/>
      <c r="C210" s="210"/>
      <c r="D210" s="210"/>
      <c r="E210" s="210"/>
      <c r="F210" s="211">
        <f t="shared" si="92"/>
        <v>0</v>
      </c>
      <c r="G210" s="210"/>
      <c r="H210" s="210"/>
      <c r="I210" s="207">
        <f t="shared" si="104"/>
        <v>0</v>
      </c>
      <c r="J210" s="210"/>
      <c r="K210" s="210"/>
      <c r="L210" s="207">
        <f t="shared" si="107"/>
        <v>0</v>
      </c>
      <c r="M210" s="213">
        <f t="shared" si="98"/>
        <v>0</v>
      </c>
    </row>
    <row r="211" spans="1:13" ht="30" x14ac:dyDescent="0.25">
      <c r="A211" s="238" t="s">
        <v>131</v>
      </c>
      <c r="B211" s="210"/>
      <c r="C211" s="210"/>
      <c r="D211" s="210"/>
      <c r="E211" s="210"/>
      <c r="F211" s="211">
        <f t="shared" si="92"/>
        <v>0</v>
      </c>
      <c r="G211" s="210"/>
      <c r="H211" s="210"/>
      <c r="I211" s="207">
        <f t="shared" si="104"/>
        <v>0</v>
      </c>
      <c r="J211" s="210"/>
      <c r="K211" s="210"/>
      <c r="L211" s="207">
        <f t="shared" si="107"/>
        <v>0</v>
      </c>
      <c r="M211" s="213">
        <f t="shared" si="98"/>
        <v>0</v>
      </c>
    </row>
    <row r="212" spans="1:13" x14ac:dyDescent="0.25">
      <c r="A212" s="249" t="s">
        <v>132</v>
      </c>
      <c r="B212" s="210"/>
      <c r="C212" s="210"/>
      <c r="D212" s="210"/>
      <c r="E212" s="210"/>
      <c r="F212" s="211">
        <f t="shared" si="92"/>
        <v>0</v>
      </c>
      <c r="G212" s="210"/>
      <c r="H212" s="210"/>
      <c r="I212" s="207">
        <f t="shared" si="104"/>
        <v>0</v>
      </c>
      <c r="J212" s="210"/>
      <c r="K212" s="210"/>
      <c r="L212" s="207">
        <f t="shared" si="107"/>
        <v>0</v>
      </c>
      <c r="M212" s="213">
        <f t="shared" si="98"/>
        <v>0</v>
      </c>
    </row>
    <row r="213" spans="1:13" ht="30" x14ac:dyDescent="0.25">
      <c r="A213" s="237" t="s">
        <v>133</v>
      </c>
      <c r="B213" s="219">
        <f>SUM(B214:B216)</f>
        <v>0</v>
      </c>
      <c r="C213" s="219">
        <f>SUM(C214:C216)</f>
        <v>0</v>
      </c>
      <c r="D213" s="219">
        <f t="shared" ref="D213:E213" si="108">SUM(D214:D216)</f>
        <v>0</v>
      </c>
      <c r="E213" s="219">
        <f t="shared" si="108"/>
        <v>0</v>
      </c>
      <c r="F213" s="219">
        <f t="shared" si="92"/>
        <v>0</v>
      </c>
      <c r="G213" s="219">
        <f>SUM(G214:G216)</f>
        <v>0</v>
      </c>
      <c r="H213" s="219">
        <f>SUM(H214:H216)</f>
        <v>0</v>
      </c>
      <c r="I213" s="207">
        <f t="shared" si="104"/>
        <v>0</v>
      </c>
      <c r="J213" s="219">
        <f>SUM(J214:J216)</f>
        <v>0</v>
      </c>
      <c r="K213" s="219">
        <f>SUM(K214:K216)</f>
        <v>0</v>
      </c>
      <c r="L213" s="207">
        <f t="shared" si="107"/>
        <v>0</v>
      </c>
      <c r="M213" s="219">
        <f t="shared" si="98"/>
        <v>0</v>
      </c>
    </row>
    <row r="214" spans="1:13" x14ac:dyDescent="0.25">
      <c r="A214" s="238" t="s">
        <v>125</v>
      </c>
      <c r="B214" s="210"/>
      <c r="C214" s="210"/>
      <c r="D214" s="210"/>
      <c r="E214" s="210"/>
      <c r="F214" s="211">
        <f t="shared" si="92"/>
        <v>0</v>
      </c>
      <c r="G214" s="210"/>
      <c r="H214" s="210"/>
      <c r="I214" s="207">
        <f t="shared" si="104"/>
        <v>0</v>
      </c>
      <c r="J214" s="210"/>
      <c r="K214" s="210"/>
      <c r="L214" s="207">
        <f t="shared" si="107"/>
        <v>0</v>
      </c>
      <c r="M214" s="213">
        <f>F214+I214+L214</f>
        <v>0</v>
      </c>
    </row>
    <row r="215" spans="1:13" ht="30" x14ac:dyDescent="0.25">
      <c r="A215" s="238" t="s">
        <v>131</v>
      </c>
      <c r="B215" s="210"/>
      <c r="C215" s="210"/>
      <c r="D215" s="210"/>
      <c r="E215" s="210"/>
      <c r="F215" s="211">
        <f t="shared" si="92"/>
        <v>0</v>
      </c>
      <c r="G215" s="210"/>
      <c r="H215" s="210"/>
      <c r="I215" s="207">
        <f t="shared" si="104"/>
        <v>0</v>
      </c>
      <c r="J215" s="210"/>
      <c r="K215" s="210"/>
      <c r="L215" s="207">
        <f t="shared" si="107"/>
        <v>0</v>
      </c>
      <c r="M215" s="213">
        <f t="shared" si="98"/>
        <v>0</v>
      </c>
    </row>
    <row r="216" spans="1:13" x14ac:dyDescent="0.25">
      <c r="A216" s="249" t="s">
        <v>132</v>
      </c>
      <c r="B216" s="210"/>
      <c r="C216" s="210"/>
      <c r="D216" s="210"/>
      <c r="E216" s="210"/>
      <c r="F216" s="211">
        <f t="shared" si="92"/>
        <v>0</v>
      </c>
      <c r="G216" s="210"/>
      <c r="H216" s="210"/>
      <c r="I216" s="207">
        <f t="shared" si="104"/>
        <v>0</v>
      </c>
      <c r="J216" s="210"/>
      <c r="K216" s="210"/>
      <c r="L216" s="207">
        <f t="shared" si="107"/>
        <v>0</v>
      </c>
      <c r="M216" s="213">
        <f t="shared" si="98"/>
        <v>0</v>
      </c>
    </row>
    <row r="217" spans="1:13" x14ac:dyDescent="0.25">
      <c r="A217" s="235" t="s">
        <v>127</v>
      </c>
      <c r="B217" s="219">
        <f t="shared" ref="B217:K217" si="109">B218+B219+B220</f>
        <v>0</v>
      </c>
      <c r="C217" s="219">
        <f t="shared" si="109"/>
        <v>0</v>
      </c>
      <c r="D217" s="219">
        <f t="shared" si="109"/>
        <v>0</v>
      </c>
      <c r="E217" s="219">
        <f t="shared" si="109"/>
        <v>0</v>
      </c>
      <c r="F217" s="208">
        <f t="shared" si="92"/>
        <v>0</v>
      </c>
      <c r="G217" s="219">
        <f t="shared" si="109"/>
        <v>0</v>
      </c>
      <c r="H217" s="219">
        <f t="shared" si="109"/>
        <v>0</v>
      </c>
      <c r="I217" s="207">
        <f t="shared" si="104"/>
        <v>0</v>
      </c>
      <c r="J217" s="219">
        <f t="shared" si="109"/>
        <v>0</v>
      </c>
      <c r="K217" s="219">
        <f t="shared" si="109"/>
        <v>0</v>
      </c>
      <c r="L217" s="207">
        <f t="shared" si="107"/>
        <v>0</v>
      </c>
      <c r="M217" s="219">
        <f t="shared" si="98"/>
        <v>0</v>
      </c>
    </row>
    <row r="218" spans="1:13" x14ac:dyDescent="0.25">
      <c r="A218" s="249" t="s">
        <v>125</v>
      </c>
      <c r="B218" s="210"/>
      <c r="C218" s="210"/>
      <c r="D218" s="210"/>
      <c r="E218" s="210"/>
      <c r="F218" s="211">
        <f t="shared" si="92"/>
        <v>0</v>
      </c>
      <c r="G218" s="210"/>
      <c r="H218" s="210"/>
      <c r="I218" s="207">
        <f t="shared" si="104"/>
        <v>0</v>
      </c>
      <c r="J218" s="210"/>
      <c r="K218" s="210"/>
      <c r="L218" s="207">
        <f t="shared" si="107"/>
        <v>0</v>
      </c>
      <c r="M218" s="213">
        <f t="shared" si="98"/>
        <v>0</v>
      </c>
    </row>
    <row r="219" spans="1:13" ht="30" x14ac:dyDescent="0.25">
      <c r="A219" s="238" t="s">
        <v>131</v>
      </c>
      <c r="B219" s="210"/>
      <c r="C219" s="210"/>
      <c r="D219" s="210"/>
      <c r="E219" s="210"/>
      <c r="F219" s="211">
        <f t="shared" si="92"/>
        <v>0</v>
      </c>
      <c r="G219" s="210"/>
      <c r="H219" s="210"/>
      <c r="I219" s="207">
        <f t="shared" si="104"/>
        <v>0</v>
      </c>
      <c r="J219" s="210"/>
      <c r="K219" s="210"/>
      <c r="L219" s="207">
        <f t="shared" si="107"/>
        <v>0</v>
      </c>
      <c r="M219" s="213">
        <f t="shared" si="98"/>
        <v>0</v>
      </c>
    </row>
    <row r="220" spans="1:13" x14ac:dyDescent="0.25">
      <c r="A220" s="249" t="s">
        <v>132</v>
      </c>
      <c r="B220" s="210"/>
      <c r="C220" s="210"/>
      <c r="D220" s="210"/>
      <c r="E220" s="210"/>
      <c r="F220" s="211">
        <f t="shared" si="92"/>
        <v>0</v>
      </c>
      <c r="G220" s="210"/>
      <c r="H220" s="210"/>
      <c r="I220" s="207">
        <f t="shared" si="104"/>
        <v>0</v>
      </c>
      <c r="J220" s="210"/>
      <c r="K220" s="210"/>
      <c r="L220" s="207">
        <f t="shared" si="107"/>
        <v>0</v>
      </c>
      <c r="M220" s="213">
        <f t="shared" si="98"/>
        <v>0</v>
      </c>
    </row>
    <row r="221" spans="1:13" ht="30" x14ac:dyDescent="0.25">
      <c r="A221" s="237" t="s">
        <v>5</v>
      </c>
      <c r="B221" s="219">
        <f>B222</f>
        <v>0</v>
      </c>
      <c r="C221" s="219">
        <f>C222</f>
        <v>0</v>
      </c>
      <c r="D221" s="219">
        <f t="shared" ref="D221:E221" si="110">D222</f>
        <v>0</v>
      </c>
      <c r="E221" s="219">
        <f t="shared" si="110"/>
        <v>0</v>
      </c>
      <c r="F221" s="208">
        <f t="shared" si="92"/>
        <v>0</v>
      </c>
      <c r="G221" s="219">
        <f>G222</f>
        <v>0</v>
      </c>
      <c r="H221" s="219">
        <f>H222</f>
        <v>0</v>
      </c>
      <c r="I221" s="207">
        <f>+G221-H221</f>
        <v>0</v>
      </c>
      <c r="J221" s="219">
        <f>J222</f>
        <v>0</v>
      </c>
      <c r="K221" s="219">
        <f>K222</f>
        <v>0</v>
      </c>
      <c r="L221" s="207">
        <f>K221-J221</f>
        <v>0</v>
      </c>
      <c r="M221" s="219">
        <f>F221+I221+L221</f>
        <v>0</v>
      </c>
    </row>
    <row r="222" spans="1:13" ht="30" x14ac:dyDescent="0.25">
      <c r="A222" s="238" t="s">
        <v>134</v>
      </c>
      <c r="B222" s="210"/>
      <c r="C222" s="210"/>
      <c r="D222" s="210"/>
      <c r="E222" s="210"/>
      <c r="F222" s="211">
        <f t="shared" si="92"/>
        <v>0</v>
      </c>
      <c r="G222" s="210"/>
      <c r="H222" s="210"/>
      <c r="I222" s="207">
        <f>+G222-H222</f>
        <v>0</v>
      </c>
      <c r="J222" s="210"/>
      <c r="K222" s="210"/>
      <c r="L222" s="207">
        <f>K222-J222</f>
        <v>0</v>
      </c>
      <c r="M222" s="213">
        <f t="shared" si="98"/>
        <v>0</v>
      </c>
    </row>
    <row r="223" spans="1:13" x14ac:dyDescent="0.25">
      <c r="A223" s="237" t="s">
        <v>317</v>
      </c>
      <c r="B223" s="219">
        <f>B196+B208</f>
        <v>0</v>
      </c>
      <c r="C223" s="219">
        <f>C196+C208</f>
        <v>0</v>
      </c>
      <c r="D223" s="219">
        <f t="shared" ref="D223:E223" si="111">D196+D208</f>
        <v>0</v>
      </c>
      <c r="E223" s="219">
        <f t="shared" si="111"/>
        <v>0</v>
      </c>
      <c r="F223" s="208">
        <f t="shared" si="92"/>
        <v>0</v>
      </c>
      <c r="G223" s="219">
        <f>G196+G208</f>
        <v>0</v>
      </c>
      <c r="H223" s="219">
        <f>H196+H208</f>
        <v>0</v>
      </c>
      <c r="I223" s="207">
        <f>+H223-G223</f>
        <v>0</v>
      </c>
      <c r="J223" s="219">
        <f>J196+J208</f>
        <v>0</v>
      </c>
      <c r="K223" s="219">
        <f>K196+K208</f>
        <v>0</v>
      </c>
      <c r="L223" s="207">
        <f>+K223-J223</f>
        <v>0</v>
      </c>
      <c r="M223" s="219">
        <f t="shared" si="98"/>
        <v>0</v>
      </c>
    </row>
    <row r="224" spans="1:13" x14ac:dyDescent="0.25">
      <c r="A224" s="232" t="s">
        <v>135</v>
      </c>
      <c r="B224" s="208">
        <f t="shared" ref="B224:E224" si="112">+B195+B223</f>
        <v>0</v>
      </c>
      <c r="C224" s="208">
        <f t="shared" si="112"/>
        <v>0</v>
      </c>
      <c r="D224" s="208">
        <f t="shared" si="112"/>
        <v>0</v>
      </c>
      <c r="E224" s="208">
        <f t="shared" si="112"/>
        <v>0</v>
      </c>
      <c r="F224" s="208">
        <f t="shared" si="92"/>
        <v>0</v>
      </c>
      <c r="G224" s="208">
        <f>+G195+G223</f>
        <v>0</v>
      </c>
      <c r="H224" s="208">
        <f>+H195+H223</f>
        <v>0</v>
      </c>
      <c r="I224" s="207">
        <f>+H224-G224</f>
        <v>0</v>
      </c>
      <c r="J224" s="208">
        <f t="shared" ref="J224:K224" si="113">+J195+J223</f>
        <v>0</v>
      </c>
      <c r="K224" s="208">
        <f t="shared" si="113"/>
        <v>0</v>
      </c>
      <c r="L224" s="207">
        <f>+K224-J224</f>
        <v>0</v>
      </c>
      <c r="M224" s="208">
        <f t="shared" si="98"/>
        <v>0</v>
      </c>
    </row>
    <row r="225" spans="1:13" x14ac:dyDescent="0.25">
      <c r="A225" s="235" t="s">
        <v>136</v>
      </c>
      <c r="B225" s="219"/>
      <c r="C225" s="219"/>
      <c r="D225" s="219"/>
      <c r="E225" s="219"/>
      <c r="F225" s="208"/>
      <c r="G225" s="219"/>
      <c r="H225" s="219"/>
      <c r="I225" s="207"/>
      <c r="J225" s="219"/>
      <c r="K225" s="219"/>
      <c r="L225" s="207"/>
      <c r="M225" s="219"/>
    </row>
    <row r="226" spans="1:13" x14ac:dyDescent="0.25">
      <c r="A226" s="239" t="s">
        <v>116</v>
      </c>
      <c r="B226" s="210"/>
      <c r="C226" s="210"/>
      <c r="D226" s="210"/>
      <c r="E226" s="210"/>
      <c r="F226" s="211">
        <f t="shared" si="92"/>
        <v>0</v>
      </c>
      <c r="G226" s="210"/>
      <c r="H226" s="210"/>
      <c r="I226" s="207">
        <f>+H226-G226</f>
        <v>0</v>
      </c>
      <c r="J226" s="210"/>
      <c r="K226" s="210"/>
      <c r="L226" s="207">
        <f>+K226-J226</f>
        <v>0</v>
      </c>
      <c r="M226" s="219">
        <f t="shared" si="98"/>
        <v>0</v>
      </c>
    </row>
    <row r="227" spans="1:13" x14ac:dyDescent="0.25">
      <c r="A227" s="239" t="s">
        <v>13</v>
      </c>
      <c r="B227" s="210"/>
      <c r="C227" s="210"/>
      <c r="D227" s="210"/>
      <c r="E227" s="210"/>
      <c r="F227" s="211">
        <f t="shared" si="92"/>
        <v>0</v>
      </c>
      <c r="G227" s="210"/>
      <c r="H227" s="210"/>
      <c r="I227" s="207">
        <f>+H227-G227</f>
        <v>0</v>
      </c>
      <c r="J227" s="210"/>
      <c r="K227" s="210"/>
      <c r="L227" s="207">
        <f>+K227-J227</f>
        <v>0</v>
      </c>
      <c r="M227" s="213">
        <f t="shared" si="98"/>
        <v>0</v>
      </c>
    </row>
    <row r="238" spans="1:13" ht="15.75" x14ac:dyDescent="0.25">
      <c r="A238" s="173" t="s">
        <v>11</v>
      </c>
      <c r="B238" s="173"/>
      <c r="C238" s="174"/>
      <c r="D238" s="252"/>
      <c r="E238" s="252"/>
      <c r="F238" s="174"/>
    </row>
    <row r="239" spans="1:13" ht="15.6" customHeight="1" x14ac:dyDescent="0.25">
      <c r="A239" s="273" t="s">
        <v>320</v>
      </c>
      <c r="B239" s="273"/>
      <c r="C239" s="273"/>
      <c r="D239" s="273"/>
      <c r="E239" s="273"/>
      <c r="F239" s="273"/>
    </row>
    <row r="240" spans="1:13" ht="15.75" x14ac:dyDescent="0.25">
      <c r="A240" s="174" t="s">
        <v>321</v>
      </c>
      <c r="B240" s="174"/>
      <c r="C240" s="174"/>
      <c r="D240" s="174"/>
      <c r="E240" s="174"/>
      <c r="F240" s="174"/>
    </row>
    <row r="241" spans="1:1" ht="15.75" x14ac:dyDescent="0.25">
      <c r="A241" s="174" t="s">
        <v>325</v>
      </c>
    </row>
  </sheetData>
  <mergeCells count="14">
    <mergeCell ref="A239:F239"/>
    <mergeCell ref="G8:H8"/>
    <mergeCell ref="J8:K8"/>
    <mergeCell ref="D8:D9"/>
    <mergeCell ref="C8:C9"/>
    <mergeCell ref="B8:B9"/>
    <mergeCell ref="A8:A9"/>
    <mergeCell ref="A2:B2"/>
    <mergeCell ref="A6:B6"/>
    <mergeCell ref="L8:L9"/>
    <mergeCell ref="M8:M9"/>
    <mergeCell ref="I8:I9"/>
    <mergeCell ref="F8:F9"/>
    <mergeCell ref="E8:E9"/>
  </mergeCells>
  <hyperlinks>
    <hyperlink ref="A142" location="Menu!A4" display="Ingresos Financieros" xr:uid="{221B68E3-D01D-4F5F-BB9A-37E557D03D83}"/>
  </hyperlinks>
  <printOptions horizontalCentered="1"/>
  <pageMargins left="0.31496062992125984" right="0.31496062992125984" top="0.74803149606299213" bottom="0.35433070866141736" header="0" footer="0"/>
  <pageSetup scale="43" orientation="landscape" r:id="rId1"/>
  <headerFooter>
    <oddFooter>&amp;R&amp;P de &amp;N</oddFooter>
  </headerFooter>
  <rowBreaks count="3" manualBreakCount="3">
    <brk id="77" max="12" man="1"/>
    <brk id="140" max="12" man="1"/>
    <brk id="193"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15</vt:i4>
      </vt:variant>
    </vt:vector>
  </HeadingPairs>
  <TitlesOfParts>
    <vt:vector size="21" baseType="lpstr">
      <vt:lpstr>ESF Consolidado</vt:lpstr>
      <vt:lpstr>ER Consolidado</vt:lpstr>
      <vt:lpstr>Estado ORI Consolidado</vt:lpstr>
      <vt:lpstr>ECP Consolidado</vt:lpstr>
      <vt:lpstr>EFE Consolidado</vt:lpstr>
      <vt:lpstr>Hoja de Trabajo</vt:lpstr>
      <vt:lpstr>'ECP Consolidado'!aa</vt:lpstr>
      <vt:lpstr>'EFE Consolidado'!aa</vt:lpstr>
      <vt:lpstr>'ER Consolidado'!aa</vt:lpstr>
      <vt:lpstr>'ESF Consolidado'!aa</vt:lpstr>
      <vt:lpstr>'Estado ORI Consolidado'!aa</vt:lpstr>
      <vt:lpstr>'ECP Consolidado'!Área_de_impresión</vt:lpstr>
      <vt:lpstr>'EFE Consolidado'!Área_de_impresión</vt:lpstr>
      <vt:lpstr>'ER Consolidado'!Área_de_impresión</vt:lpstr>
      <vt:lpstr>'Estado ORI Consolidado'!Área_de_impresión</vt:lpstr>
      <vt:lpstr>'Hoja de Trabajo'!Área_de_impresión</vt:lpstr>
      <vt:lpstr>'EFE Consolidado'!bb</vt:lpstr>
      <vt:lpstr>'ESF Consolidado'!bb</vt:lpstr>
      <vt:lpstr>'EFE Consolidado'!Títulos_a_imprimir</vt:lpstr>
      <vt:lpstr>'ESF Consolidado'!Títulos_a_imprimir</vt:lpstr>
      <vt:lpstr>'Hoja de Trabajo'!Títulos_a_imprimir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Arely Mercedes Solís Martínez</dc:creator>
  <cp:lastModifiedBy>Tania Elizabeth Orozco Sirias</cp:lastModifiedBy>
  <cp:lastPrinted>2023-10-19T19:28:34Z</cp:lastPrinted>
  <dcterms:created xsi:type="dcterms:W3CDTF">2017-08-09T17:15:34Z</dcterms:created>
  <dcterms:modified xsi:type="dcterms:W3CDTF">2023-10-25T21:22:53Z</dcterms:modified>
</cp:coreProperties>
</file>